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ferggrp-my.sharepoint.com/personal/dhoover_tfgnet_com/Documents/Consulting/Ferguson/Business Development/Clients/NATaT/2021/Website/Member Resources/"/>
    </mc:Choice>
  </mc:AlternateContent>
  <xr:revisionPtr revIDLastSave="0" documentId="8_{9DB565D5-1E3E-451D-8804-B099E53B4144}" xr6:coauthVersionLast="47" xr6:coauthVersionMax="47" xr10:uidLastSave="{00000000-0000-0000-0000-000000000000}"/>
  <bookViews>
    <workbookView xWindow="-110" yWindow="-110" windowWidth="27580" windowHeight="17860" activeTab="1" xr2:uid="{00000000-000D-0000-FFFF-FFFF00000000}"/>
  </bookViews>
  <sheets>
    <sheet name="INTRODUCTION" sheetId="1" r:id="rId1"/>
    <sheet name="1. COUNTERFAC REV EXPLAINED" sheetId="4" r:id="rId2"/>
    <sheet name="2. GEN REV AND GROWTH FACTOR" sheetId="7" r:id="rId3"/>
    <sheet name="3. COUNTERFAC REV CALCULATION" sheetId="2" r:id="rId4"/>
    <sheet name="4. COMPARISON" sheetId="8" r:id="rId5"/>
    <sheet name="5. ESTIMATED COMPARISON" sheetId="3" r:id="rId6"/>
    <sheet name="CONCLUSION" sheetId="6" r:id="rId7"/>
    <sheet name="YOUR COMMUNITY CALCS"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9" l="1"/>
  <c r="B23" i="9"/>
  <c r="E7" i="9"/>
  <c r="B14" i="9" s="1"/>
  <c r="D7" i="9"/>
  <c r="C7" i="9"/>
  <c r="E10" i="3"/>
  <c r="D10" i="3"/>
  <c r="C10" i="3"/>
  <c r="B10" i="3"/>
  <c r="B5" i="3"/>
  <c r="B4" i="3"/>
  <c r="B3" i="3"/>
  <c r="C3" i="3" s="1"/>
  <c r="D3" i="3" s="1"/>
  <c r="E3" i="3" s="1"/>
  <c r="B2" i="3"/>
  <c r="C2" i="3" s="1"/>
  <c r="D2" i="3" s="1"/>
  <c r="E2" i="3" s="1"/>
  <c r="B7" i="7"/>
  <c r="D7" i="7"/>
  <c r="D8" i="7" s="1"/>
  <c r="C7" i="7"/>
  <c r="C8" i="7" l="1"/>
  <c r="C8" i="9"/>
  <c r="D29" i="9"/>
  <c r="E29" i="9"/>
  <c r="C29" i="9"/>
  <c r="B29" i="9"/>
  <c r="D8" i="9"/>
  <c r="E8" i="9"/>
  <c r="C5" i="3"/>
  <c r="D5" i="3" s="1"/>
  <c r="E5" i="3" s="1"/>
  <c r="B6" i="3"/>
  <c r="B6" i="8"/>
  <c r="B9" i="8" s="1"/>
  <c r="E7" i="7"/>
  <c r="B12" i="3" l="1"/>
  <c r="B7" i="3" s="1"/>
  <c r="B8" i="3" s="1"/>
  <c r="B16" i="3" s="1"/>
  <c r="E12" i="3"/>
  <c r="E7" i="3" s="1"/>
  <c r="E8" i="7"/>
  <c r="B10" i="7" s="1"/>
  <c r="D12" i="3"/>
  <c r="D7" i="3" s="1"/>
  <c r="C12" i="3"/>
  <c r="C7" i="3" s="1"/>
  <c r="B3" i="2"/>
  <c r="B2" i="2" s="1"/>
  <c r="B8" i="8" s="1"/>
  <c r="B10" i="8" s="1"/>
  <c r="C23" i="9"/>
  <c r="B10" i="9"/>
  <c r="B15" i="9" s="1"/>
  <c r="B13" i="9" s="1"/>
  <c r="E6" i="3"/>
  <c r="C6" i="3"/>
  <c r="C8" i="3" s="1"/>
  <c r="B17" i="3" s="1"/>
  <c r="D6" i="3"/>
  <c r="E8" i="3" l="1"/>
  <c r="B19" i="3" s="1"/>
  <c r="C27" i="9"/>
  <c r="C24" i="9" s="1"/>
  <c r="D27" i="9"/>
  <c r="D24" i="9" s="1"/>
  <c r="E27" i="9"/>
  <c r="E24" i="9" s="1"/>
  <c r="B27" i="9"/>
  <c r="B24" i="9" s="1"/>
  <c r="B25" i="9" s="1"/>
  <c r="D8" i="3"/>
  <c r="B18" i="3" s="1"/>
  <c r="D23" i="9"/>
  <c r="E23" i="9"/>
  <c r="B20" i="3"/>
  <c r="E25" i="9" l="1"/>
  <c r="B36" i="9" s="1"/>
  <c r="D25" i="9"/>
  <c r="B35" i="9" s="1"/>
  <c r="C25" i="9"/>
  <c r="B34" i="9" s="1"/>
  <c r="B33" i="9"/>
  <c r="B37" i="9" l="1"/>
</calcChain>
</file>

<file path=xl/sharedStrings.xml><?xml version="1.0" encoding="utf-8"?>
<sst xmlns="http://schemas.openxmlformats.org/spreadsheetml/2006/main" count="85" uniqueCount="35">
  <si>
    <t>Taxes</t>
  </si>
  <si>
    <t>Intergovernmental Revenues</t>
  </si>
  <si>
    <t>Current Charges</t>
  </si>
  <si>
    <t>Miscellaneous General Revenue</t>
  </si>
  <si>
    <t>TOTAL</t>
  </si>
  <si>
    <t>Growth Rate</t>
  </si>
  <si>
    <t>2020 (ACTUAL REVENUE)</t>
  </si>
  <si>
    <t>Town of Alfalfa</t>
  </si>
  <si>
    <t>Lost Revenue</t>
  </si>
  <si>
    <t>(Less) Actual Revenue</t>
  </si>
  <si>
    <t>Counterfactual Revenue</t>
  </si>
  <si>
    <t>Base Year Revenue</t>
  </si>
  <si>
    <t>n</t>
  </si>
  <si>
    <t>2021( Projection)</t>
  </si>
  <si>
    <t>2022 (Projection)</t>
  </si>
  <si>
    <t>2023 (Projection)</t>
  </si>
  <si>
    <t xml:space="preserve">Lost Revenue </t>
  </si>
  <si>
    <t>2019 (Base Year Revenue)</t>
  </si>
  <si>
    <t>2020 (ACTUAL)</t>
  </si>
  <si>
    <t>2021 (PROJECTED)</t>
  </si>
  <si>
    <t>2023 (PROJECTED)</t>
  </si>
  <si>
    <t>2022 (PROJECTED)</t>
  </si>
  <si>
    <t>Total Lost Revenue (PROJECTED)</t>
  </si>
  <si>
    <t>Annual Growth Rate</t>
  </si>
  <si>
    <t>Growth Adjustment Factor</t>
  </si>
  <si>
    <t>Federal Growth Adjustment Factor</t>
  </si>
  <si>
    <t>Internal Growth Adjustment Factor</t>
  </si>
  <si>
    <t>Town of Alfalfa 2020 Counterfactual Revenue Calculation</t>
  </si>
  <si>
    <t>2019 Base Year Revenue</t>
  </si>
  <si>
    <t>Your Community</t>
  </si>
  <si>
    <t>2016</t>
  </si>
  <si>
    <t>2017</t>
  </si>
  <si>
    <t>2018</t>
  </si>
  <si>
    <t>TOTAL REVENUE</t>
  </si>
  <si>
    <t>Enter Greater of Internal Growth Adjustment Factor or Federal Growth Adjustment Factor in Decimal Form (e.g., .041)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</si>
</sst>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0000_);_(* \(#,##0.0000\);_(* &quot;-&quot;??_);_(@_)"/>
    <numFmt numFmtId="166" formatCode="0.0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00B0F0"/>
        <bgColor indexed="64"/>
      </patternFill>
    </fill>
  </fills>
  <borders count="4">
    <border>
      <left/>
      <right/>
      <top/>
      <bottom/>
      <diagonal/>
    </border>
    <border>
      <left/>
      <right/>
      <top/>
      <bottom style="thin">
        <color indexed="64"/>
      </bottom>
      <diagonal/>
    </border>
    <border>
      <left/>
      <right/>
      <top/>
      <bottom style="thick">
        <color indexed="64"/>
      </bottom>
      <diagonal/>
    </border>
    <border>
      <left style="mediumDashed">
        <color indexed="64"/>
      </left>
      <right style="mediumDashed">
        <color indexed="64"/>
      </right>
      <top style="mediumDashed">
        <color indexed="64"/>
      </top>
      <bottom style="mediumDashed">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
    <xf numFmtId="0" fontId="0" fillId="0" borderId="0" xfId="0"/>
    <xf numFmtId="0" fontId="3" fillId="0" borderId="0" xfId="0" applyFont="1"/>
    <xf numFmtId="44" fontId="3" fillId="0" borderId="0" xfId="1" applyFont="1"/>
    <xf numFmtId="0" fontId="4" fillId="0" borderId="0" xfId="0" applyFont="1"/>
    <xf numFmtId="0" fontId="5" fillId="0" borderId="0" xfId="0" applyFont="1"/>
    <xf numFmtId="0" fontId="2" fillId="0" borderId="0" xfId="0" applyFont="1"/>
    <xf numFmtId="44" fontId="0" fillId="0" borderId="0" xfId="1" applyFont="1"/>
    <xf numFmtId="0" fontId="4" fillId="0" borderId="0" xfId="0" applyFont="1" applyAlignment="1">
      <alignment horizontal="center"/>
    </xf>
    <xf numFmtId="0" fontId="4" fillId="0" borderId="1" xfId="0" applyFont="1" applyBorder="1" applyAlignment="1">
      <alignment horizontal="center"/>
    </xf>
    <xf numFmtId="44" fontId="4" fillId="0" borderId="0" xfId="1" applyFont="1"/>
    <xf numFmtId="10" fontId="3" fillId="0" borderId="0" xfId="2" applyNumberFormat="1" applyFont="1"/>
    <xf numFmtId="44" fontId="3" fillId="0" borderId="0" xfId="0" applyNumberFormat="1" applyFont="1"/>
    <xf numFmtId="164" fontId="4" fillId="0" borderId="0" xfId="0" applyNumberFormat="1" applyFont="1"/>
    <xf numFmtId="44" fontId="3" fillId="0" borderId="2" xfId="1" applyFont="1" applyBorder="1"/>
    <xf numFmtId="44" fontId="3" fillId="0" borderId="2" xfId="0" applyNumberFormat="1" applyFont="1" applyBorder="1"/>
    <xf numFmtId="44" fontId="4" fillId="0" borderId="0" xfId="0" applyNumberFormat="1" applyFont="1"/>
    <xf numFmtId="0" fontId="4" fillId="0" borderId="1" xfId="0" quotePrefix="1" applyFont="1" applyBorder="1" applyAlignment="1">
      <alignment horizontal="center"/>
    </xf>
    <xf numFmtId="44" fontId="3" fillId="0" borderId="0" xfId="1" applyFont="1" applyProtection="1"/>
    <xf numFmtId="0" fontId="3" fillId="0" borderId="0" xfId="0" applyFont="1" applyProtection="1"/>
    <xf numFmtId="10" fontId="3" fillId="0" borderId="0" xfId="2" applyNumberFormat="1" applyFont="1" applyProtection="1"/>
    <xf numFmtId="0" fontId="4" fillId="0" borderId="0" xfId="0" quotePrefix="1" applyFont="1" applyBorder="1" applyAlignment="1">
      <alignment horizontal="center"/>
    </xf>
    <xf numFmtId="0" fontId="4" fillId="0" borderId="0" xfId="0" applyFont="1" applyBorder="1" applyAlignment="1">
      <alignment horizontal="center"/>
    </xf>
    <xf numFmtId="0" fontId="3" fillId="0" borderId="0" xfId="0" applyFont="1" applyFill="1"/>
    <xf numFmtId="165" fontId="3" fillId="0" borderId="0" xfId="3" applyNumberFormat="1" applyFont="1" applyProtection="1"/>
    <xf numFmtId="166" fontId="3" fillId="0" borderId="0" xfId="0" applyNumberFormat="1" applyFont="1"/>
    <xf numFmtId="44" fontId="3" fillId="3" borderId="3" xfId="1" applyFont="1" applyFill="1" applyBorder="1" applyProtection="1">
      <protection locked="0"/>
    </xf>
    <xf numFmtId="44" fontId="3" fillId="2" borderId="3" xfId="0" applyNumberFormat="1" applyFont="1" applyFill="1" applyBorder="1" applyProtection="1">
      <protection locked="0"/>
    </xf>
    <xf numFmtId="44" fontId="3" fillId="0" borderId="0" xfId="1" applyFont="1" applyAlignment="1">
      <alignment horizontal="right"/>
    </xf>
    <xf numFmtId="44" fontId="3" fillId="0" borderId="0" xfId="0" applyNumberFormat="1" applyFont="1" applyAlignment="1">
      <alignment horizontal="right"/>
    </xf>
    <xf numFmtId="44" fontId="4" fillId="0" borderId="0" xfId="1" applyFont="1" applyAlignment="1">
      <alignment horizontal="right"/>
    </xf>
    <xf numFmtId="0" fontId="3" fillId="0" borderId="0" xfId="0" applyNumberFormat="1" applyFont="1"/>
    <xf numFmtId="166" fontId="3" fillId="4" borderId="3" xfId="0" applyNumberFormat="1" applyFont="1" applyFill="1" applyBorder="1" applyProtection="1"/>
    <xf numFmtId="0" fontId="4" fillId="0" borderId="0" xfId="0" applyFont="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0</xdr:rowOff>
    </xdr:from>
    <xdr:to>
      <xdr:col>21</xdr:col>
      <xdr:colOff>19050</xdr:colOff>
      <xdr:row>52</xdr:row>
      <xdr:rowOff>82062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0"/>
          <a:ext cx="13325475" cy="95308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rgbClr val="0070C0"/>
              </a:solidFill>
              <a:latin typeface="+mn-lt"/>
            </a:rPr>
            <a:t>A Basic Demonstration of the</a:t>
          </a:r>
          <a:r>
            <a:rPr lang="en-US" sz="1200" b="1" u="sng" baseline="0">
              <a:solidFill>
                <a:srgbClr val="0070C0"/>
              </a:solidFill>
              <a:latin typeface="+mn-lt"/>
            </a:rPr>
            <a:t> American Rescue Plan Act's Lost Revenue Calculation</a:t>
          </a:r>
          <a:endParaRPr lang="en-US" sz="1200" b="1" u="sng">
            <a:solidFill>
              <a:srgbClr val="0070C0"/>
            </a:solidFill>
            <a:latin typeface="+mn-lt"/>
          </a:endParaRPr>
        </a:p>
        <a:p>
          <a:endParaRPr lang="en-US" sz="1200">
            <a:latin typeface="+mn-lt"/>
          </a:endParaRPr>
        </a:p>
        <a:p>
          <a:r>
            <a:rPr lang="en-US" sz="1200">
              <a:latin typeface="+mn-lt"/>
            </a:rPr>
            <a:t>The</a:t>
          </a:r>
          <a:r>
            <a:rPr lang="en-US" sz="1200" baseline="0">
              <a:latin typeface="+mn-lt"/>
            </a:rPr>
            <a:t> American Rescue Plan Act (ARPA) authorizes local governments to utilize their ARPA allocations to replace lost revenue.  Although many towns and townships might think that they have not lost any revenue, "revenue loss" is defined much differently than one might expect.  This is described within this document.  ARPA funds that are used to replace lost revenue can fund a broad array of government services.  Some of the examples that the Interim Final Rule references are infrastructure (including roads) and public health/safety expenses.  </a:t>
          </a:r>
        </a:p>
        <a:p>
          <a:endParaRPr lang="en-US" sz="1200" baseline="0">
            <a:latin typeface="+mn-lt"/>
          </a:endParaRPr>
        </a:p>
        <a:p>
          <a:r>
            <a:rPr lang="en-US" sz="1200" baseline="0">
              <a:latin typeface="+mn-lt"/>
            </a:rPr>
            <a:t>To calculate lost revenue, your community must compare two numbers.  </a:t>
          </a:r>
        </a:p>
        <a:p>
          <a:endParaRPr lang="en-US" sz="1200" baseline="0">
            <a:latin typeface="+mn-lt"/>
          </a:endParaRPr>
        </a:p>
        <a:p>
          <a:r>
            <a:rPr lang="en-US" sz="1200">
              <a:latin typeface="+mn-lt"/>
            </a:rPr>
            <a:t>• </a:t>
          </a:r>
          <a:r>
            <a:rPr lang="en-US" sz="1200" b="1">
              <a:latin typeface="+mn-lt"/>
            </a:rPr>
            <a:t>Actual Revenue - </a:t>
          </a:r>
          <a:r>
            <a:rPr lang="en-US" sz="1200" b="0">
              <a:latin typeface="+mn-lt"/>
            </a:rPr>
            <a:t>The revenue for the year you are performing</a:t>
          </a:r>
          <a:r>
            <a:rPr lang="en-US" sz="1200" b="0" baseline="0">
              <a:latin typeface="+mn-lt"/>
            </a:rPr>
            <a:t> the calculation</a:t>
          </a:r>
          <a:endParaRPr lang="en-US" sz="1200" b="1">
            <a:latin typeface="+mn-lt"/>
          </a:endParaRPr>
        </a:p>
        <a:p>
          <a:r>
            <a:rPr lang="en-US" sz="1200" b="1">
              <a:latin typeface="+mn-lt"/>
            </a:rPr>
            <a:t>• Counterfactual Revenue - </a:t>
          </a:r>
          <a:r>
            <a:rPr lang="en-US" sz="1200" b="0">
              <a:latin typeface="+mn-lt"/>
            </a:rPr>
            <a:t>An</a:t>
          </a:r>
          <a:r>
            <a:rPr lang="en-US" sz="1200" b="0" baseline="0">
              <a:latin typeface="+mn-lt"/>
            </a:rPr>
            <a:t> </a:t>
          </a:r>
          <a:r>
            <a:rPr lang="en-US" sz="1200" b="0" u="sng" baseline="0">
              <a:latin typeface="+mn-lt"/>
            </a:rPr>
            <a:t>estimate</a:t>
          </a:r>
          <a:r>
            <a:rPr lang="en-US" sz="1200" b="0" baseline="0">
              <a:latin typeface="+mn-lt"/>
            </a:rPr>
            <a:t> of the revenue that your community would have received for the year you are performing the calculation had the pandemic not occurred.  The estimate is based on a formula summarized below and detailed in this file.</a:t>
          </a:r>
        </a:p>
        <a:p>
          <a:endParaRPr lang="en-US" sz="1200" b="0" baseline="0">
            <a:latin typeface="+mn-lt"/>
          </a:endParaRPr>
        </a:p>
        <a:p>
          <a:r>
            <a:rPr lang="en-US" sz="1200" b="0" baseline="0">
              <a:latin typeface="+mn-lt"/>
            </a:rPr>
            <a:t>In other words, you are comparing what actually happend (actual revenue) to an estimate of what would have happened if the pandemic had not taken place (counterfactual revenue).  </a:t>
          </a:r>
        </a:p>
        <a:p>
          <a:endParaRPr lang="en-US" sz="1200" b="0" baseline="0">
            <a:latin typeface="+mn-lt"/>
          </a:endParaRPr>
        </a:p>
        <a:p>
          <a:r>
            <a:rPr lang="en-US" sz="1200" b="0" baseline="0">
              <a:latin typeface="+mn-lt"/>
            </a:rPr>
            <a:t>Any difference between these two numbers is presumed to be revenue that was lost due to COVID-19.  Your community will not have to demonstrate that the loss was directly related to COVID-19.  The U.S. Department of the Treasury (Treasury) is making this presumption to eliminate any administrative burden.  </a:t>
          </a:r>
        </a:p>
        <a:p>
          <a:endParaRPr lang="en-US" sz="1200" b="0" baseline="0">
            <a:latin typeface="+mn-lt"/>
          </a:endParaRPr>
        </a:p>
        <a:p>
          <a:r>
            <a:rPr lang="en-US" sz="1200" b="0" baseline="0">
              <a:latin typeface="+mn-lt"/>
            </a:rPr>
            <a:t>To calculate your </a:t>
          </a:r>
          <a:r>
            <a:rPr lang="en-US" sz="1200" b="0" u="sng" baseline="0">
              <a:latin typeface="+mn-lt"/>
            </a:rPr>
            <a:t>Actual Revenue </a:t>
          </a:r>
          <a:r>
            <a:rPr lang="en-US" sz="1200" b="0" baseline="0">
              <a:latin typeface="+mn-lt"/>
            </a:rPr>
            <a:t>and </a:t>
          </a:r>
          <a:r>
            <a:rPr lang="en-US" sz="1200" b="0" u="sng" baseline="0">
              <a:latin typeface="+mn-lt"/>
            </a:rPr>
            <a:t>Counterfactual Revenue</a:t>
          </a:r>
          <a:r>
            <a:rPr lang="en-US" sz="1200" b="0" baseline="0">
              <a:latin typeface="+mn-lt"/>
            </a:rPr>
            <a:t>, you will need to be familiar with the federal government's definition of </a:t>
          </a:r>
          <a:r>
            <a:rPr lang="en-US" sz="1200" b="1" baseline="0">
              <a:latin typeface="+mn-lt"/>
            </a:rPr>
            <a:t>General Revenue.  </a:t>
          </a:r>
          <a:r>
            <a:rPr lang="en-US" sz="1200" b="0" baseline="0">
              <a:latin typeface="+mn-lt"/>
            </a:rPr>
            <a:t>Treasury notes in their Interim Final Rule that "I</a:t>
          </a:r>
          <a:r>
            <a:rPr lang="en-US" sz="1200">
              <a:latin typeface="+mn-lt"/>
            </a:rPr>
            <a:t>n calculating revenue, recipients should sum across all revenue streams covered as general revenue"</a:t>
          </a:r>
          <a:r>
            <a:rPr lang="en-US" sz="1200" baseline="0">
              <a:latin typeface="+mn-lt"/>
            </a:rPr>
            <a:t> (p. 54 of Interim Final Rule).  Treasury's defintion of general revenue includes "</a:t>
          </a:r>
          <a:r>
            <a:rPr lang="en-US" sz="1200">
              <a:latin typeface="+mn-lt"/>
            </a:rPr>
            <a:t>revenues collected by a recipient and generated from its underlying economy and would capture a range of different types of tax revenues, as well as other types of revenue that are available to support government services."</a:t>
          </a:r>
          <a:r>
            <a:rPr lang="en-US" sz="1200" baseline="0">
              <a:latin typeface="+mn-lt"/>
            </a:rPr>
            <a:t>  General revenue contains the following primary items:</a:t>
          </a:r>
        </a:p>
        <a:p>
          <a:endParaRPr lang="en-US" sz="1200" baseline="0">
            <a:latin typeface="+mn-lt"/>
          </a:endParaRPr>
        </a:p>
        <a:p>
          <a:r>
            <a:rPr lang="en-US" sz="1200" b="0" baseline="0">
              <a:latin typeface="+mn-lt"/>
            </a:rPr>
            <a:t>• </a:t>
          </a:r>
          <a:r>
            <a:rPr lang="en-US" sz="1200" b="1" baseline="0">
              <a:latin typeface="+mn-lt"/>
            </a:rPr>
            <a:t>Taxes</a:t>
          </a:r>
          <a:r>
            <a:rPr lang="en-US" sz="1200" b="0" baseline="0">
              <a:latin typeface="+mn-lt"/>
            </a:rPr>
            <a:t> - Such as property taxes and other applicable taxes depending on your community (e.g., room tax).</a:t>
          </a:r>
        </a:p>
        <a:p>
          <a:r>
            <a:rPr lang="en-US" sz="1200" b="0" baseline="0">
              <a:latin typeface="+mn-lt"/>
            </a:rPr>
            <a:t>• </a:t>
          </a:r>
          <a:r>
            <a:rPr lang="en-US" sz="1200" b="1" baseline="0">
              <a:latin typeface="+mn-lt"/>
            </a:rPr>
            <a:t>Intergovernmental Revenue </a:t>
          </a:r>
          <a:r>
            <a:rPr lang="en-US" sz="1200" b="0" baseline="0">
              <a:latin typeface="+mn-lt"/>
            </a:rPr>
            <a:t>- Revenue received from other governments, including cities, towns, villages, counties, and the state.  It </a:t>
          </a:r>
          <a:r>
            <a:rPr lang="en-US" sz="1200" b="1" baseline="0">
              <a:latin typeface="+mn-lt"/>
            </a:rPr>
            <a:t>does not</a:t>
          </a:r>
          <a:r>
            <a:rPr lang="en-US" sz="1200" b="0" baseline="0">
              <a:latin typeface="+mn-lt"/>
            </a:rPr>
            <a:t> include funding from the Federal government.  Examples include grants, shared revenue, and general transportation aid.  </a:t>
          </a:r>
        </a:p>
        <a:p>
          <a:r>
            <a:rPr lang="en-US" sz="1200" b="0" baseline="0">
              <a:latin typeface="+mn-lt"/>
            </a:rPr>
            <a:t>• </a:t>
          </a:r>
          <a:r>
            <a:rPr lang="en-US" sz="1200" b="1" baseline="0">
              <a:latin typeface="+mn-lt"/>
            </a:rPr>
            <a:t>Current Charges - </a:t>
          </a:r>
          <a:r>
            <a:rPr lang="en-US" sz="1200" b="0" baseline="0">
              <a:latin typeface="+mn-lt"/>
            </a:rPr>
            <a:t>Charges imposed for providing services or for the sale of products in connection with general government activities.  Utility service charges are excluded.</a:t>
          </a:r>
          <a:endParaRPr lang="en-US" sz="1200" b="1" baseline="0">
            <a:latin typeface="+mn-lt"/>
          </a:endParaRPr>
        </a:p>
        <a:p>
          <a:r>
            <a:rPr lang="en-US" sz="1200" b="0" baseline="0">
              <a:latin typeface="+mn-lt"/>
            </a:rPr>
            <a:t>• </a:t>
          </a:r>
          <a:r>
            <a:rPr lang="en-US" sz="1200" b="1" baseline="0">
              <a:latin typeface="+mn-lt"/>
            </a:rPr>
            <a:t>Miscellaneous General Revenue - </a:t>
          </a:r>
          <a:r>
            <a:rPr lang="en-US" sz="1200" b="0" baseline="0">
              <a:latin typeface="+mn-lt"/>
            </a:rPr>
            <a:t>All other goverment revenue from their own sources.  Revenue from utilities and social insurance trust revenue are excluded.  </a:t>
          </a:r>
          <a:endParaRPr lang="en-US" sz="1200" baseline="0">
            <a:latin typeface="+mn-lt"/>
          </a:endParaRPr>
        </a:p>
        <a:p>
          <a:endParaRPr lang="en-US" sz="1200" b="1" baseline="0">
            <a:latin typeface="+mn-lt"/>
          </a:endParaRPr>
        </a:p>
        <a:p>
          <a:r>
            <a:rPr lang="en-US" sz="1200" i="0">
              <a:solidFill>
                <a:schemeClr val="dk1"/>
              </a:solidFill>
              <a:effectLst/>
              <a:latin typeface="+mn-lt"/>
              <a:ea typeface="+mn-ea"/>
              <a:cs typeface="+mn-cs"/>
            </a:rPr>
            <a:t>Some revenues are specifically excluded</a:t>
          </a:r>
          <a:r>
            <a:rPr lang="en-US" sz="1200" i="0" baseline="0">
              <a:solidFill>
                <a:schemeClr val="dk1"/>
              </a:solidFill>
              <a:effectLst/>
              <a:latin typeface="+mn-lt"/>
              <a:ea typeface="+mn-ea"/>
              <a:cs typeface="+mn-cs"/>
            </a:rPr>
            <a:t> from the calculation.  </a:t>
          </a:r>
          <a:r>
            <a:rPr lang="en-US" sz="1200" i="0">
              <a:solidFill>
                <a:schemeClr val="dk1"/>
              </a:solidFill>
              <a:effectLst/>
              <a:latin typeface="+mn-lt"/>
              <a:ea typeface="+mn-ea"/>
              <a:cs typeface="+mn-cs"/>
            </a:rPr>
            <a:t>Those revenues include those from utilities (e.g., gas, electric, water, and transit), retirement or other insurance trusts, refunds or other correcting transactions, debt issuance, and sales of investments</a:t>
          </a:r>
          <a:r>
            <a:rPr lang="en-US" sz="1200" b="1" i="0">
              <a:solidFill>
                <a:schemeClr val="dk1"/>
              </a:solidFill>
              <a:effectLst/>
              <a:latin typeface="+mn-lt"/>
              <a:ea typeface="+mn-ea"/>
              <a:cs typeface="+mn-cs"/>
            </a:rPr>
            <a:t>.  </a:t>
          </a:r>
          <a:r>
            <a:rPr lang="en-US" sz="1200" b="0" i="0">
              <a:solidFill>
                <a:schemeClr val="dk1"/>
              </a:solidFill>
              <a:effectLst/>
              <a:latin typeface="+mn-lt"/>
              <a:ea typeface="+mn-ea"/>
              <a:cs typeface="+mn-cs"/>
            </a:rPr>
            <a:t>All federal aid is </a:t>
          </a:r>
          <a:r>
            <a:rPr lang="en-US" sz="1200" b="0" i="0" u="none">
              <a:solidFill>
                <a:schemeClr val="dk1"/>
              </a:solidFill>
              <a:effectLst/>
              <a:latin typeface="+mn-lt"/>
              <a:ea typeface="+mn-ea"/>
              <a:cs typeface="+mn-cs"/>
            </a:rPr>
            <a:t>excluded</a:t>
          </a:r>
          <a:r>
            <a:rPr lang="en-US" sz="1200" b="0" i="0">
              <a:solidFill>
                <a:schemeClr val="dk1"/>
              </a:solidFill>
              <a:effectLst/>
              <a:latin typeface="+mn-lt"/>
              <a:ea typeface="+mn-ea"/>
              <a:cs typeface="+mn-cs"/>
            </a:rPr>
            <a:t> </a:t>
          </a:r>
          <a:r>
            <a:rPr lang="en-US" sz="1200" i="0">
              <a:solidFill>
                <a:schemeClr val="dk1"/>
              </a:solidFill>
              <a:effectLst/>
              <a:latin typeface="+mn-lt"/>
              <a:ea typeface="+mn-ea"/>
              <a:cs typeface="+mn-cs"/>
            </a:rPr>
            <a:t>from revenues, including any federal COVID aid distributed to towns by the state.  </a:t>
          </a:r>
        </a:p>
        <a:p>
          <a:r>
            <a:rPr lang="en-US" sz="1200" b="0" baseline="0">
              <a:latin typeface="+mn-lt"/>
            </a:rPr>
            <a:t> </a:t>
          </a:r>
        </a:p>
        <a:p>
          <a:r>
            <a:rPr lang="en-US" sz="1200" b="0" baseline="0">
              <a:latin typeface="+mn-lt"/>
            </a:rPr>
            <a:t>When your community is determining your actual revenue and counterfactual revenue, it is strongly suggested that you read the Interim Final Rule (p. 51 - 61 including the footnotes) and learn more about the federal government's definition of general revenue in Chapter 4 of the U.S. Census Bureau Government Finance and Employment Classification Manual, with special emphasis on pages 4-3 to 4-8.  These </a:t>
          </a:r>
          <a:r>
            <a:rPr lang="en-US" sz="1200" b="0" baseline="0">
              <a:solidFill>
                <a:sysClr val="windowText" lastClr="000000"/>
              </a:solidFill>
              <a:latin typeface="+mn-lt"/>
            </a:rPr>
            <a:t>documents are linked on the NATaT webinar Q&amp;A document. </a:t>
          </a:r>
        </a:p>
        <a:p>
          <a:endParaRPr lang="en-US" sz="1200" b="0" baseline="0">
            <a:latin typeface="+mn-lt"/>
          </a:endParaRPr>
        </a:p>
        <a:p>
          <a:r>
            <a:rPr lang="en-US" sz="1200" b="0" baseline="0">
              <a:latin typeface="+mn-lt"/>
            </a:rPr>
            <a:t>Several calculators have been produced by national groups/associations, including the Government Finance Officers Association, which is also provided. </a:t>
          </a:r>
          <a:r>
            <a:rPr lang="en-US" sz="1200" b="1" baseline="0">
              <a:latin typeface="+mn-lt"/>
            </a:rPr>
            <a:t>NATaT President Mike Koles and his staff at the Wisconsin Towns Assocation created this calculator for illustrative purposes.  </a:t>
          </a:r>
        </a:p>
        <a:p>
          <a:endParaRPr lang="en-US" sz="1200" b="0" u="none" baseline="0">
            <a:latin typeface="+mn-lt"/>
          </a:endParaRPr>
        </a:p>
        <a:p>
          <a:r>
            <a:rPr lang="en-US" sz="1200" b="0" u="none" baseline="0">
              <a:solidFill>
                <a:sysClr val="windowText" lastClr="000000"/>
              </a:solidFill>
              <a:latin typeface="+mn-lt"/>
            </a:rPr>
            <a:t>The rest of this document will go through an extremely brief and basic example of calculating revenue loss for the year 2020. Remember, your community will have to perform this analysis four times. You will need to conduct this calculation at four points in time:</a:t>
          </a:r>
        </a:p>
        <a:p>
          <a:endParaRPr lang="en-US" sz="1200" b="0" u="none" baseline="0">
            <a:solidFill>
              <a:sysClr val="windowText" lastClr="000000"/>
            </a:solidFill>
            <a:latin typeface="+mn-lt"/>
          </a:endParaRPr>
        </a:p>
        <a:p>
          <a:r>
            <a:rPr lang="en-US" sz="1200" b="0" u="none" baseline="0">
              <a:solidFill>
                <a:sysClr val="windowText" lastClr="000000"/>
              </a:solidFill>
              <a:latin typeface="+mn-lt"/>
            </a:rPr>
            <a:t>•December 31, 2020</a:t>
          </a:r>
        </a:p>
        <a:p>
          <a:r>
            <a:rPr lang="en-US" sz="1200" b="0" u="none" baseline="0">
              <a:solidFill>
                <a:sysClr val="windowText" lastClr="000000"/>
              </a:solidFill>
              <a:latin typeface="+mn-lt"/>
            </a:rPr>
            <a:t>•December 31, 2021</a:t>
          </a:r>
        </a:p>
        <a:p>
          <a:r>
            <a:rPr lang="en-US" sz="1200" b="0" u="none" baseline="0">
              <a:solidFill>
                <a:sysClr val="windowText" lastClr="000000"/>
              </a:solidFill>
              <a:latin typeface="+mn-lt"/>
            </a:rPr>
            <a:t>•December 31, 2022</a:t>
          </a:r>
        </a:p>
        <a:p>
          <a:r>
            <a:rPr lang="en-US" sz="1200" b="0" u="none" baseline="0">
              <a:solidFill>
                <a:sysClr val="windowText" lastClr="000000"/>
              </a:solidFill>
              <a:latin typeface="+mn-lt"/>
            </a:rPr>
            <a:t>•December 31, 2023</a:t>
          </a:r>
        </a:p>
        <a:p>
          <a:endParaRPr lang="en-US" sz="1200" b="0" u="none" baseline="0">
            <a:solidFill>
              <a:sysClr val="windowText" lastClr="000000"/>
            </a:solidFill>
            <a:latin typeface="+mn-lt"/>
          </a:endParaRPr>
        </a:p>
        <a:p>
          <a:r>
            <a:rPr lang="en-US" sz="1200" b="0" u="none" baseline="0">
              <a:solidFill>
                <a:sysClr val="windowText" lastClr="000000"/>
              </a:solidFill>
              <a:latin typeface="+mn-lt"/>
            </a:rPr>
            <a:t>Please continue on through each tab of this slide for an explanation of Lost Revenue and a hypothetical example for a community when calculating lost revenue.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127000</xdr:colOff>
      <xdr:row>0</xdr:row>
      <xdr:rowOff>153669</xdr:rowOff>
    </xdr:from>
    <xdr:to>
      <xdr:col>21</xdr:col>
      <xdr:colOff>338138</xdr:colOff>
      <xdr:row>34</xdr:row>
      <xdr:rowOff>174625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27000" y="153669"/>
          <a:ext cx="13046076" cy="6497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rgbClr val="0070C0"/>
              </a:solidFill>
            </a:rPr>
            <a:t>Counterfactual</a:t>
          </a:r>
          <a:r>
            <a:rPr lang="en-US" sz="1200" b="1" u="sng" baseline="0">
              <a:solidFill>
                <a:srgbClr val="0070C0"/>
              </a:solidFill>
            </a:rPr>
            <a:t> Revenue Calculation Explanation</a:t>
          </a:r>
        </a:p>
        <a:p>
          <a:pPr algn="l"/>
          <a:r>
            <a:rPr lang="en-US" sz="1200" b="0" u="none">
              <a:solidFill>
                <a:sysClr val="windowText" lastClr="000000"/>
              </a:solidFill>
            </a:rPr>
            <a:t>In</a:t>
          </a:r>
          <a:r>
            <a:rPr lang="en-US" sz="1200" b="0" u="none" baseline="0">
              <a:solidFill>
                <a:sysClr val="windowText" lastClr="000000"/>
              </a:solidFill>
            </a:rPr>
            <a:t> the Interim Final Rule, the Treasury provides a formula to calculate your counterfactual revenue.  Please see below:</a:t>
          </a:r>
        </a:p>
        <a:p>
          <a:pPr algn="l"/>
          <a:endParaRPr lang="en-US" sz="1200" b="0" u="none">
            <a:solidFill>
              <a:sysClr val="windowText" lastClr="000000"/>
            </a:solidFill>
          </a:endParaRPr>
        </a:p>
        <a:p>
          <a:pPr algn="l"/>
          <a:r>
            <a:rPr lang="en-US" sz="1200" b="0" u="none">
              <a:solidFill>
                <a:sysClr val="windowText" lastClr="000000"/>
              </a:solidFill>
            </a:rPr>
            <a:t>Counterfactual Revenue = Base Year Revenue</a:t>
          </a:r>
          <a:r>
            <a:rPr lang="en-US" sz="1200" b="0" u="none" baseline="0">
              <a:solidFill>
                <a:sysClr val="windowText" lastClr="000000"/>
              </a:solidFill>
            </a:rPr>
            <a:t> * [(1 + Growth Adjustment Factor)]^n/12</a:t>
          </a:r>
        </a:p>
        <a:p>
          <a:pPr algn="l"/>
          <a:endParaRPr lang="en-US" sz="1200" b="0" u="none" baseline="0">
            <a:solidFill>
              <a:sysClr val="windowText" lastClr="000000"/>
            </a:solidFill>
          </a:endParaRPr>
        </a:p>
        <a:p>
          <a:pPr algn="l"/>
          <a:r>
            <a:rPr lang="en-US" sz="1200" b="0" u="none" baseline="0">
              <a:solidFill>
                <a:sysClr val="windowText" lastClr="000000"/>
              </a:solidFill>
            </a:rPr>
            <a:t>While intimidating at first, this truly is not a complicated formula.  Do not let the symbols scare you away!  We can break up the equation's definitions to help you understand.</a:t>
          </a:r>
        </a:p>
        <a:p>
          <a:pPr algn="l"/>
          <a:endParaRPr lang="en-US" sz="1200" b="0" u="none" baseline="0">
            <a:solidFill>
              <a:sysClr val="windowText" lastClr="000000"/>
            </a:solidFill>
          </a:endParaRPr>
        </a:p>
        <a:p>
          <a:pPr algn="l"/>
          <a:r>
            <a:rPr lang="en-US" sz="1200" b="1" u="none" baseline="0">
              <a:solidFill>
                <a:sysClr val="windowText" lastClr="000000"/>
              </a:solidFill>
            </a:rPr>
            <a:t>Counterfactual Revenue:</a:t>
          </a:r>
          <a:r>
            <a:rPr lang="en-US" sz="1200" b="0" u="none" baseline="0">
              <a:solidFill>
                <a:sysClr val="windowText" lastClr="000000"/>
              </a:solidFill>
            </a:rPr>
            <a:t> </a:t>
          </a:r>
        </a:p>
        <a:p>
          <a:pPr algn="l"/>
          <a:r>
            <a:rPr lang="en-US" sz="1200" b="0" u="none" baseline="0">
              <a:solidFill>
                <a:sysClr val="windowText" lastClr="000000"/>
              </a:solidFill>
            </a:rPr>
            <a:t>This is what we're trying to calculate.  This is an estimate of the revenue that your community would have received if the pandemic had never happened.  The federal government just assigns a fancy word.  It is simply an estimate.</a:t>
          </a:r>
        </a:p>
        <a:p>
          <a:pPr algn="l"/>
          <a:endParaRPr lang="en-US" sz="1200" b="0" u="none" baseline="0">
            <a:solidFill>
              <a:sysClr val="windowText" lastClr="000000"/>
            </a:solidFill>
          </a:endParaRPr>
        </a:p>
        <a:p>
          <a:pPr algn="l"/>
          <a:r>
            <a:rPr lang="en-US" sz="1200" b="1" u="none" baseline="0">
              <a:solidFill>
                <a:sysClr val="windowText" lastClr="000000"/>
              </a:solidFill>
            </a:rPr>
            <a:t>Base Year Revenue:</a:t>
          </a:r>
          <a:r>
            <a:rPr lang="en-US" sz="1200" b="0" u="none" baseline="0">
              <a:solidFill>
                <a:sysClr val="windowText" lastClr="000000"/>
              </a:solidFill>
            </a:rPr>
            <a:t> </a:t>
          </a:r>
        </a:p>
        <a:p>
          <a:pPr algn="l"/>
          <a:r>
            <a:rPr lang="en-US" sz="1200" b="0" u="none" baseline="0">
              <a:solidFill>
                <a:sysClr val="windowText" lastClr="000000"/>
              </a:solidFill>
            </a:rPr>
            <a:t>The general r</a:t>
          </a:r>
          <a:r>
            <a:rPr lang="en-US" sz="1200"/>
            <a:t>evenues collected in the most recent full fiscal year prior to the public health emergency (i.e., last full fiscal year before January 27, 2020).  </a:t>
          </a:r>
          <a:endParaRPr lang="en-US" sz="1200" baseline="0"/>
        </a:p>
        <a:p>
          <a:pPr algn="l"/>
          <a:endParaRPr lang="en-US" sz="1200" b="0" u="none" baseline="0">
            <a:solidFill>
              <a:sysClr val="windowText" lastClr="000000"/>
            </a:solidFill>
          </a:endParaRPr>
        </a:p>
        <a:p>
          <a:pPr algn="l"/>
          <a:r>
            <a:rPr lang="en-US" sz="1200" b="1" u="none" baseline="0">
              <a:solidFill>
                <a:sysClr val="windowText" lastClr="000000"/>
              </a:solidFill>
            </a:rPr>
            <a:t>Growth Adjustment Factor: </a:t>
          </a:r>
        </a:p>
        <a:p>
          <a:pPr algn="l"/>
          <a:r>
            <a:rPr lang="en-US" sz="1200" b="0" u="none" baseline="0">
              <a:solidFill>
                <a:sysClr val="windowText" lastClr="000000"/>
              </a:solidFill>
            </a:rPr>
            <a:t>This value is needed to determine the revenue growth that would have taken place if the pandemic had never happened.  Your growth adjustment factor is the greater of either:</a:t>
          </a:r>
        </a:p>
        <a:p>
          <a:pPr algn="l"/>
          <a:r>
            <a:rPr lang="en-US" sz="1200" b="0" u="none" baseline="0">
              <a:solidFill>
                <a:sysClr val="windowText" lastClr="000000"/>
              </a:solidFill>
            </a:rPr>
            <a:t>•4.1% </a:t>
          </a:r>
        </a:p>
        <a:p>
          <a:pPr algn="l"/>
          <a:r>
            <a:rPr lang="en-US" sz="1200" b="0" u="none" baseline="0">
              <a:solidFill>
                <a:sysClr val="windowText" lastClr="000000"/>
              </a:solidFill>
            </a:rPr>
            <a:t>OR</a:t>
          </a:r>
        </a:p>
        <a:p>
          <a:pPr algn="l"/>
          <a:r>
            <a:rPr lang="en-US" sz="1200" b="1" u="none" baseline="0">
              <a:solidFill>
                <a:sysClr val="windowText" lastClr="000000"/>
              </a:solidFill>
            </a:rPr>
            <a:t>• </a:t>
          </a:r>
          <a:r>
            <a:rPr lang="en-US" sz="1200" b="0" u="none" baseline="0">
              <a:solidFill>
                <a:sysClr val="windowText" lastClr="000000"/>
              </a:solidFill>
            </a:rPr>
            <a:t>Your community's</a:t>
          </a:r>
          <a:r>
            <a:rPr lang="en-US" sz="1200" b="1" u="none" baseline="0">
              <a:solidFill>
                <a:sysClr val="windowText" lastClr="000000"/>
              </a:solidFill>
            </a:rPr>
            <a:t> </a:t>
          </a:r>
          <a:r>
            <a:rPr lang="en-US" sz="1200" b="0" u="none" baseline="0">
              <a:solidFill>
                <a:sysClr val="windowText" lastClr="000000"/>
              </a:solidFill>
            </a:rPr>
            <a:t>a</a:t>
          </a:r>
          <a:r>
            <a:rPr lang="en-US" sz="1200"/>
            <a:t>verage annual revenue growth over the three full fiscal years prior to the COVID-19 public health emergency (i.e., 2016 to 2017; 2017 to 2018; and 2018 to 2019).  This is being treated by the</a:t>
          </a:r>
          <a:r>
            <a:rPr lang="en-US" sz="1200" baseline="0"/>
            <a:t> federal government as </a:t>
          </a:r>
          <a:r>
            <a:rPr lang="en-US" sz="1200"/>
            <a:t>a simple</a:t>
          </a:r>
          <a:r>
            <a:rPr lang="en-US" sz="1200" baseline="0"/>
            <a:t> average that we will walk through in a moment.  </a:t>
          </a:r>
          <a:endParaRPr lang="en-US" sz="1200" b="1" u="none" baseline="0">
            <a:solidFill>
              <a:sysClr val="windowText" lastClr="000000"/>
            </a:solidFill>
          </a:endParaRPr>
        </a:p>
        <a:p>
          <a:pPr algn="l"/>
          <a:endParaRPr lang="en-US" sz="1200" b="0" u="none" baseline="0">
            <a:solidFill>
              <a:sysClr val="windowText" lastClr="000000"/>
            </a:solidFill>
          </a:endParaRPr>
        </a:p>
        <a:p>
          <a:pPr algn="l"/>
          <a:r>
            <a:rPr lang="en-US" sz="1200" b="1" u="none" baseline="0">
              <a:solidFill>
                <a:sysClr val="windowText" lastClr="000000"/>
              </a:solidFill>
            </a:rPr>
            <a:t>n: </a:t>
          </a:r>
        </a:p>
        <a:p>
          <a:pPr algn="l"/>
          <a:r>
            <a:rPr lang="en-US" sz="1200" b="0" u="none" baseline="0">
              <a:solidFill>
                <a:sysClr val="windowText" lastClr="000000"/>
              </a:solidFill>
            </a:rPr>
            <a:t>The </a:t>
          </a:r>
          <a:r>
            <a:rPr lang="en-US" sz="1200"/>
            <a:t>number of months elapsed since the end of the base year to the calculation date.  n's</a:t>
          </a:r>
          <a:r>
            <a:rPr lang="en-US" sz="1200" baseline="0"/>
            <a:t> value will depend on the point in time in which you are perfoming the calculation.  Please see below the value of n for each corresponding timing calculation.  </a:t>
          </a:r>
        </a:p>
        <a:p>
          <a:pPr algn="l"/>
          <a:r>
            <a:rPr lang="en-US" sz="1200" b="1" u="none" baseline="0">
              <a:solidFill>
                <a:sysClr val="windowText" lastClr="000000"/>
              </a:solidFill>
            </a:rPr>
            <a:t>•</a:t>
          </a:r>
          <a:r>
            <a:rPr lang="en-US" sz="1200" b="0" u="none" baseline="0">
              <a:solidFill>
                <a:sysClr val="windowText" lastClr="000000"/>
              </a:solidFill>
            </a:rPr>
            <a:t>Lost revenue for 2020 fiscal year ending December 31, 2020: n=12 </a:t>
          </a:r>
        </a:p>
        <a:p>
          <a:pPr algn="l"/>
          <a:r>
            <a:rPr lang="en-US" sz="1200" b="0" u="none" baseline="0">
              <a:solidFill>
                <a:sysClr val="windowText" lastClr="000000"/>
              </a:solidFill>
            </a:rPr>
            <a:t>•</a:t>
          </a:r>
          <a:r>
            <a:rPr lang="en-US" sz="1200" b="0" baseline="0">
              <a:solidFill>
                <a:schemeClr val="dk1"/>
              </a:solidFill>
              <a:effectLst/>
              <a:latin typeface="+mn-lt"/>
              <a:ea typeface="+mn-ea"/>
              <a:cs typeface="+mn-cs"/>
            </a:rPr>
            <a:t>Lost revenue for 2021 fiscal year ending </a:t>
          </a:r>
          <a:r>
            <a:rPr lang="en-US" sz="1200" b="0" u="none" baseline="0">
              <a:solidFill>
                <a:sysClr val="windowText" lastClr="000000"/>
              </a:solidFill>
            </a:rPr>
            <a:t>December 31, 2021: n=24</a:t>
          </a:r>
        </a:p>
        <a:p>
          <a:pPr algn="l"/>
          <a:r>
            <a:rPr lang="en-US" sz="1200" b="0" u="none" baseline="0">
              <a:solidFill>
                <a:sysClr val="windowText" lastClr="000000"/>
              </a:solidFill>
            </a:rPr>
            <a:t>•</a:t>
          </a:r>
          <a:r>
            <a:rPr lang="en-US" sz="1200" b="0" baseline="0">
              <a:solidFill>
                <a:schemeClr val="dk1"/>
              </a:solidFill>
              <a:effectLst/>
              <a:latin typeface="+mn-lt"/>
              <a:ea typeface="+mn-ea"/>
              <a:cs typeface="+mn-cs"/>
            </a:rPr>
            <a:t>Lost revenue for 2022 fiscal year ending </a:t>
          </a:r>
          <a:r>
            <a:rPr lang="en-US" sz="1200" b="0" u="none" baseline="0">
              <a:solidFill>
                <a:sysClr val="windowText" lastClr="000000"/>
              </a:solidFill>
            </a:rPr>
            <a:t>December 31, 2022: n=36</a:t>
          </a:r>
        </a:p>
        <a:p>
          <a:pPr algn="l"/>
          <a:r>
            <a:rPr lang="en-US" sz="1200" b="0" u="none" baseline="0">
              <a:solidFill>
                <a:sysClr val="windowText" lastClr="000000"/>
              </a:solidFill>
            </a:rPr>
            <a:t>•</a:t>
          </a:r>
          <a:r>
            <a:rPr lang="en-US" sz="1200" b="0" baseline="0">
              <a:solidFill>
                <a:schemeClr val="dk1"/>
              </a:solidFill>
              <a:effectLst/>
              <a:latin typeface="+mn-lt"/>
              <a:ea typeface="+mn-ea"/>
              <a:cs typeface="+mn-cs"/>
            </a:rPr>
            <a:t>Lost revenue for 2023 fiscal year ending </a:t>
          </a:r>
          <a:r>
            <a:rPr lang="en-US" sz="1200" b="0" u="none" baseline="0">
              <a:solidFill>
                <a:sysClr val="windowText" lastClr="000000"/>
              </a:solidFill>
            </a:rPr>
            <a:t>December 31, 2023: n=48</a:t>
          </a:r>
        </a:p>
        <a:p>
          <a:pPr algn="l"/>
          <a:endParaRPr lang="en-US" sz="1200" b="0" u="none" baseline="0">
            <a:solidFill>
              <a:sysClr val="windowText" lastClr="000000"/>
            </a:solidFill>
          </a:endParaRPr>
        </a:p>
        <a:p>
          <a:pPr algn="l"/>
          <a:r>
            <a:rPr lang="en-US" sz="1200" b="0" u="none" baseline="0">
              <a:solidFill>
                <a:sysClr val="windowText" lastClr="000000"/>
              </a:solidFill>
            </a:rPr>
            <a:t>Remember, in the illustration in this calculator, we are going to be doing the analysis for December 31, 2020.  Therefore, n will be equal to 12 in our calculation.  </a:t>
          </a:r>
        </a:p>
        <a:p>
          <a:pPr algn="l"/>
          <a:endParaRPr lang="en-US" sz="1200" b="0" u="none" baseline="0">
            <a:solidFill>
              <a:sysClr val="windowText" lastClr="000000"/>
            </a:solidFill>
          </a:endParaRPr>
        </a:p>
        <a:p>
          <a:pPr algn="l"/>
          <a:r>
            <a:rPr lang="en-US" sz="1200" b="0" u="none" baseline="0">
              <a:solidFill>
                <a:sysClr val="windowText" lastClr="000000"/>
              </a:solidFill>
            </a:rPr>
            <a:t>Based on the aformentioned explanation, we'll next need to determine the general revenue for 2016, 2017, 2018, the Base Year (2019), and the Growth Adjustment factor.   </a:t>
          </a:r>
          <a:endParaRPr lang="en-US" sz="1200" b="1" u="none">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165099</xdr:colOff>
      <xdr:row>0</xdr:row>
      <xdr:rowOff>31750</xdr:rowOff>
    </xdr:from>
    <xdr:to>
      <xdr:col>20</xdr:col>
      <xdr:colOff>68262</xdr:colOff>
      <xdr:row>29</xdr:row>
      <xdr:rowOff>25399</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08999" y="31750"/>
              <a:ext cx="9047163" cy="5835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rgbClr val="0070C0"/>
                  </a:solidFill>
                  <a:latin typeface="+mn-lt"/>
                </a:rPr>
                <a:t>Growth</a:t>
              </a:r>
              <a:r>
                <a:rPr lang="en-US" sz="1200" b="1" u="sng" baseline="0">
                  <a:solidFill>
                    <a:srgbClr val="0070C0"/>
                  </a:solidFill>
                  <a:latin typeface="+mn-lt"/>
                </a:rPr>
                <a:t> Adjustment Factor</a:t>
              </a:r>
              <a:r>
                <a:rPr lang="en-US" sz="1200" b="1" u="sng">
                  <a:solidFill>
                    <a:srgbClr val="0070C0"/>
                  </a:solidFill>
                  <a:latin typeface="+mn-lt"/>
                </a:rPr>
                <a:t> Calculation</a:t>
              </a:r>
            </a:p>
            <a:p>
              <a:pPr algn="l"/>
              <a:r>
                <a:rPr lang="en-US" sz="1200" b="0" u="none">
                  <a:solidFill>
                    <a:sysClr val="windowText" lastClr="000000"/>
                  </a:solidFill>
                  <a:latin typeface="+mn-lt"/>
                </a:rPr>
                <a:t>We're going to walk through a hypothetical town's (the Town of Alfalfa)</a:t>
              </a:r>
              <a:r>
                <a:rPr lang="en-US" sz="1200" b="0" u="none" baseline="0">
                  <a:solidFill>
                    <a:sysClr val="windowText" lastClr="000000"/>
                  </a:solidFill>
                  <a:latin typeface="+mn-lt"/>
                </a:rPr>
                <a:t> calculation of their growth adjustment factor.  </a:t>
              </a:r>
              <a:r>
                <a:rPr lang="en-US" sz="1200" b="0" u="none">
                  <a:solidFill>
                    <a:sysClr val="windowText" lastClr="000000"/>
                  </a:solidFill>
                  <a:latin typeface="+mn-lt"/>
                </a:rPr>
                <a:t>As mentioned</a:t>
              </a:r>
              <a:r>
                <a:rPr lang="en-US" sz="1200" b="0" u="none" baseline="0">
                  <a:solidFill>
                    <a:sysClr val="windowText" lastClr="000000"/>
                  </a:solidFill>
                  <a:latin typeface="+mn-lt"/>
                </a:rPr>
                <a:t> earlier, this is a very simple calculation based on basic government accounting principles.  A typical town/township's tax portion of general revenue will include property taxes.  Some towns/townships might have a room tax.  In the Town of Alfalfa, the electors approved increases in the tax levy up until 2019 when the levy stayed the same as 2018.  In this example, intergovernmental revenues increased modestly as time went on through general transportation aids and receipt of various grants from the State of Wisconsin.  The Town of Alfalfa rents out their town hall for events, and their revenues are dependent on the number of hall rentals in a given year.  The town does not have any miscellaneous general revenue to include in their calculation.  </a:t>
              </a:r>
            </a:p>
            <a:p>
              <a:pPr algn="l"/>
              <a:endParaRPr lang="en-US" sz="1200" b="0" u="none" baseline="0">
                <a:solidFill>
                  <a:sysClr val="windowText" lastClr="000000"/>
                </a:solidFill>
                <a:latin typeface="+mn-lt"/>
              </a:endParaRPr>
            </a:p>
            <a:p>
              <a:pPr algn="l"/>
              <a:r>
                <a:rPr lang="en-US" sz="1200" b="0" u="none" baseline="0">
                  <a:solidFill>
                    <a:sysClr val="windowText" lastClr="000000"/>
                  </a:solidFill>
                  <a:latin typeface="+mn-lt"/>
                </a:rPr>
                <a:t>When calculating the growth rate, the town calculated the growth between year's 2016-2017, 2017-2018, and 2018-2019.  For example, when calculating the growth between 2016's revenues and 2017's revenues, the town conducted the following calculation:</a:t>
              </a:r>
            </a:p>
            <a:p>
              <a:pPr algn="l"/>
              <a:endParaRPr lang="en-US" sz="1200" b="1"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u="none" baseline="0">
                  <a:solidFill>
                    <a:sysClr val="windowText" lastClr="000000"/>
                  </a:solidFill>
                  <a:latin typeface="+mn-lt"/>
                </a:rPr>
                <a:t>Growth Rate 2016 to 2017 </a:t>
              </a:r>
              <a14:m>
                <m:oMath xmlns:m="http://schemas.openxmlformats.org/officeDocument/2006/math">
                  <m:r>
                    <a:rPr lang="en-US" sz="1200" b="0" i="1" u="none" baseline="0">
                      <a:solidFill>
                        <a:sysClr val="windowText" lastClr="000000"/>
                      </a:solidFill>
                      <a:latin typeface="Cambria Math" panose="02040503050406030204" pitchFamily="18" charset="0"/>
                    </a:rPr>
                    <m:t>= </m:t>
                  </m:r>
                  <m:f>
                    <m:fPr>
                      <m:ctrlPr>
                        <a:rPr lang="en-US" sz="1100" i="1">
                          <a:solidFill>
                            <a:schemeClr val="dk1"/>
                          </a:solidFill>
                          <a:effectLst/>
                          <a:latin typeface="Cambria Math" panose="02040503050406030204" pitchFamily="18" charset="0"/>
                          <a:ea typeface="+mn-ea"/>
                          <a:cs typeface="+mn-cs"/>
                        </a:rPr>
                      </m:ctrlPr>
                    </m:fPr>
                    <m:num>
                      <m:r>
                        <a:rPr lang="en-US" sz="1100" i="1">
                          <a:solidFill>
                            <a:schemeClr val="dk1"/>
                          </a:solidFill>
                          <a:effectLst/>
                          <a:latin typeface="Cambria Math" panose="02040503050406030204" pitchFamily="18" charset="0"/>
                          <a:ea typeface="+mn-ea"/>
                          <a:cs typeface="+mn-cs"/>
                        </a:rPr>
                        <m:t>2017 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r>
                        <a:rPr lang="en-US" sz="1100" i="1">
                          <a:solidFill>
                            <a:schemeClr val="dk1"/>
                          </a:solidFill>
                          <a:effectLst/>
                          <a:latin typeface="Cambria Math" panose="02040503050406030204" pitchFamily="18" charset="0"/>
                          <a:ea typeface="+mn-ea"/>
                          <a:cs typeface="+mn-cs"/>
                        </a:rPr>
                        <m:t> −2016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num>
                    <m:den>
                      <m:r>
                        <a:rPr lang="en-US" sz="1100" i="1">
                          <a:solidFill>
                            <a:schemeClr val="dk1"/>
                          </a:solidFill>
                          <a:effectLst/>
                          <a:latin typeface="Cambria Math" panose="02040503050406030204" pitchFamily="18" charset="0"/>
                          <a:ea typeface="+mn-ea"/>
                          <a:cs typeface="+mn-cs"/>
                        </a:rPr>
                        <m:t>2016 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den>
                  </m:f>
                  <m:r>
                    <a:rPr lang="en-US" sz="1100" b="0" i="0">
                      <a:solidFill>
                        <a:schemeClr val="dk1"/>
                      </a:solidFill>
                      <a:effectLst/>
                      <a:latin typeface="Cambria Math" panose="02040503050406030204" pitchFamily="18" charset="0"/>
                      <a:ea typeface="+mn-ea"/>
                      <a:cs typeface="+mn-cs"/>
                    </a:rPr>
                    <m:t> </m:t>
                  </m:r>
                </m:oMath>
              </a14:m>
              <a:r>
                <a:rPr lang="en-US" sz="1200" b="0" u="none">
                  <a:solidFill>
                    <a:sysClr val="windowText" lastClr="000000"/>
                  </a:solidFill>
                  <a:latin typeface="+mn-lt"/>
                </a:rPr>
                <a:t>= 3.63%</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200" b="0" u="none">
                <a:solidFill>
                  <a:sysClr val="windowText" lastClr="000000"/>
                </a:solidFill>
                <a:latin typeface="+mn-lt"/>
              </a:endParaRPr>
            </a:p>
            <a:p>
              <a:pPr algn="l"/>
              <a:r>
                <a:rPr lang="en-US" sz="1200" b="0" u="none" baseline="0">
                  <a:solidFill>
                    <a:sysClr val="windowText" lastClr="000000"/>
                  </a:solidFill>
                  <a:latin typeface="+mn-lt"/>
                </a:rPr>
                <a:t>and so on....</a:t>
              </a:r>
            </a:p>
            <a:p>
              <a:pPr algn="l"/>
              <a:endParaRPr lang="en-US" sz="1200" b="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Growth Rate 2017 to 2018 </a:t>
              </a:r>
              <a14:m>
                <m:oMath xmlns:m="http://schemas.openxmlformats.org/officeDocument/2006/math">
                  <m:r>
                    <a:rPr lang="en-US" sz="1200" b="0" i="1" baseline="0">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US" sz="1100" i="1">
                          <a:solidFill>
                            <a:schemeClr val="dk1"/>
                          </a:solidFill>
                          <a:effectLst/>
                          <a:latin typeface="Cambria Math" panose="02040503050406030204" pitchFamily="18" charset="0"/>
                          <a:ea typeface="+mn-ea"/>
                          <a:cs typeface="+mn-cs"/>
                        </a:rPr>
                        <m:t>2018 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r>
                        <a:rPr lang="en-US" sz="1100" i="1">
                          <a:solidFill>
                            <a:schemeClr val="dk1"/>
                          </a:solidFill>
                          <a:effectLst/>
                          <a:latin typeface="Cambria Math" panose="02040503050406030204" pitchFamily="18" charset="0"/>
                          <a:ea typeface="+mn-ea"/>
                          <a:cs typeface="+mn-cs"/>
                        </a:rPr>
                        <m:t> −2017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num>
                    <m:den>
                      <m:r>
                        <a:rPr lang="en-US" sz="1100" i="1">
                          <a:solidFill>
                            <a:schemeClr val="dk1"/>
                          </a:solidFill>
                          <a:effectLst/>
                          <a:latin typeface="Cambria Math" panose="02040503050406030204" pitchFamily="18" charset="0"/>
                          <a:ea typeface="+mn-ea"/>
                          <a:cs typeface="+mn-cs"/>
                        </a:rPr>
                        <m:t>2017 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den>
                  </m:f>
                </m:oMath>
              </a14:m>
              <a:r>
                <a:rPr lang="en-US" sz="1200" b="0" u="none" baseline="0">
                  <a:solidFill>
                    <a:sysClr val="windowText" lastClr="000000"/>
                  </a:solidFill>
                  <a:latin typeface="+mn-lt"/>
                </a:rPr>
                <a:t> = 3.33%</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200" b="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Growth Rate 2018 to 2019 </a:t>
              </a:r>
              <a14:m>
                <m:oMath xmlns:m="http://schemas.openxmlformats.org/officeDocument/2006/math">
                  <m:r>
                    <a:rPr lang="en-US" sz="1200" b="0" i="1" baseline="0">
                      <a:solidFill>
                        <a:schemeClr val="dk1"/>
                      </a:solidFill>
                      <a:effectLst/>
                      <a:latin typeface="Cambria Math" panose="02040503050406030204" pitchFamily="18" charset="0"/>
                      <a:ea typeface="+mn-ea"/>
                      <a:cs typeface="+mn-cs"/>
                    </a:rPr>
                    <m:t>=</m:t>
                  </m:r>
                  <m:f>
                    <m:fPr>
                      <m:ctrlPr>
                        <a:rPr lang="en-US" sz="1100" i="1">
                          <a:solidFill>
                            <a:schemeClr val="dk1"/>
                          </a:solidFill>
                          <a:effectLst/>
                          <a:latin typeface="Cambria Math" panose="02040503050406030204" pitchFamily="18" charset="0"/>
                          <a:ea typeface="+mn-ea"/>
                          <a:cs typeface="+mn-cs"/>
                        </a:rPr>
                      </m:ctrlPr>
                    </m:fPr>
                    <m:num>
                      <m:r>
                        <a:rPr lang="en-US" sz="1100" i="1">
                          <a:solidFill>
                            <a:schemeClr val="dk1"/>
                          </a:solidFill>
                          <a:effectLst/>
                          <a:latin typeface="Cambria Math" panose="02040503050406030204" pitchFamily="18" charset="0"/>
                          <a:ea typeface="+mn-ea"/>
                          <a:cs typeface="+mn-cs"/>
                        </a:rPr>
                        <m:t>2019 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r>
                        <a:rPr lang="en-US" sz="1100" i="1">
                          <a:solidFill>
                            <a:schemeClr val="dk1"/>
                          </a:solidFill>
                          <a:effectLst/>
                          <a:latin typeface="Cambria Math" panose="02040503050406030204" pitchFamily="18" charset="0"/>
                          <a:ea typeface="+mn-ea"/>
                          <a:cs typeface="+mn-cs"/>
                        </a:rPr>
                        <m:t> −2018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num>
                    <m:den>
                      <m:r>
                        <a:rPr lang="en-US" sz="1100" i="1">
                          <a:solidFill>
                            <a:schemeClr val="dk1"/>
                          </a:solidFill>
                          <a:effectLst/>
                          <a:latin typeface="Cambria Math" panose="02040503050406030204" pitchFamily="18" charset="0"/>
                          <a:ea typeface="+mn-ea"/>
                          <a:cs typeface="+mn-cs"/>
                        </a:rPr>
                        <m:t>2018 </m:t>
                      </m:r>
                      <m:r>
                        <a:rPr lang="en-US" sz="1100" i="1">
                          <a:solidFill>
                            <a:schemeClr val="dk1"/>
                          </a:solidFill>
                          <a:effectLst/>
                          <a:latin typeface="Cambria Math" panose="02040503050406030204" pitchFamily="18" charset="0"/>
                          <a:ea typeface="+mn-ea"/>
                          <a:cs typeface="+mn-cs"/>
                        </a:rPr>
                        <m:t>𝑇𝑜𝑡𝑎𝑙</m:t>
                      </m:r>
                      <m:r>
                        <a:rPr lang="en-US" sz="1100" i="1">
                          <a:solidFill>
                            <a:schemeClr val="dk1"/>
                          </a:solidFill>
                          <a:effectLst/>
                          <a:latin typeface="Cambria Math" panose="02040503050406030204" pitchFamily="18" charset="0"/>
                          <a:ea typeface="+mn-ea"/>
                          <a:cs typeface="+mn-cs"/>
                        </a:rPr>
                        <m:t> </m:t>
                      </m:r>
                      <m:r>
                        <a:rPr lang="en-US" sz="1100" i="1">
                          <a:solidFill>
                            <a:schemeClr val="dk1"/>
                          </a:solidFill>
                          <a:effectLst/>
                          <a:latin typeface="Cambria Math" panose="02040503050406030204" pitchFamily="18" charset="0"/>
                          <a:ea typeface="+mn-ea"/>
                          <a:cs typeface="+mn-cs"/>
                        </a:rPr>
                        <m:t>𝑅𝑒𝑣𝑒𝑛𝑢𝑒𝑠</m:t>
                      </m:r>
                    </m:den>
                  </m:f>
                </m:oMath>
              </a14:m>
              <a:r>
                <a:rPr lang="en-US" sz="1200" b="0" u="none">
                  <a:solidFill>
                    <a:sysClr val="windowText" lastClr="000000"/>
                  </a:solidFill>
                  <a:latin typeface="+mn-lt"/>
                </a:rPr>
                <a:t> = 2.07%</a:t>
              </a:r>
            </a:p>
            <a:p>
              <a:pPr algn="l"/>
              <a:endParaRPr lang="en-US" sz="1200" b="0" u="none">
                <a:solidFill>
                  <a:sysClr val="windowText" lastClr="000000"/>
                </a:solidFill>
                <a:latin typeface="+mn-lt"/>
              </a:endParaRPr>
            </a:p>
            <a:p>
              <a:pPr algn="l"/>
              <a:r>
                <a:rPr lang="en-US" sz="1200" b="0" u="none">
                  <a:solidFill>
                    <a:sysClr val="windowText" lastClr="000000"/>
                  </a:solidFill>
                  <a:latin typeface="+mn-lt"/>
                </a:rPr>
                <a:t>They found the growth</a:t>
              </a:r>
              <a:r>
                <a:rPr lang="en-US" sz="1200" b="0" u="none" baseline="0">
                  <a:solidFill>
                    <a:sysClr val="windowText" lastClr="000000"/>
                  </a:solidFill>
                  <a:latin typeface="+mn-lt"/>
                </a:rPr>
                <a:t> rates to be 3.63%, 3.33%, and 2.07%.  Since we need to calculate the </a:t>
              </a:r>
              <a:r>
                <a:rPr lang="en-US" sz="1200" b="1" u="none" baseline="0">
                  <a:solidFill>
                    <a:sysClr val="windowText" lastClr="000000"/>
                  </a:solidFill>
                  <a:latin typeface="+mn-lt"/>
                </a:rPr>
                <a:t>average </a:t>
              </a:r>
              <a:r>
                <a:rPr lang="en-US" sz="1200" b="0" u="none" baseline="0">
                  <a:solidFill>
                    <a:sysClr val="windowText" lastClr="000000"/>
                  </a:solidFill>
                  <a:latin typeface="+mn-lt"/>
                </a:rPr>
                <a:t>growth rate, the town would need to add up the three growth rates and divide by the number of growth rates.  The number of growth rates should always be 3.  </a:t>
              </a:r>
            </a:p>
            <a:p>
              <a:pPr algn="l"/>
              <a:endParaRPr lang="en-US" sz="1200" b="0" i="0" u="none" baseline="0">
                <a:solidFill>
                  <a:sysClr val="windowText" lastClr="000000"/>
                </a:solidFill>
                <a:latin typeface="+mn-lt"/>
              </a:endParaRPr>
            </a:p>
            <a:p>
              <a:pPr algn="l"/>
              <a:r>
                <a:rPr lang="en-US" sz="1200" b="1" i="0" u="none" baseline="0">
                  <a:solidFill>
                    <a:sysClr val="windowText" lastClr="000000"/>
                  </a:solidFill>
                  <a:latin typeface="+mn-lt"/>
                </a:rPr>
                <a:t> </a:t>
              </a:r>
              <a:r>
                <a:rPr lang="en-US" sz="1200" b="1" i="0" u="none" baseline="0">
                  <a:solidFill>
                    <a:sysClr val="windowText" lastClr="000000"/>
                  </a:solidFill>
                  <a:latin typeface="+mn-lt"/>
                  <a:ea typeface="Cambria Math" panose="02040503050406030204" pitchFamily="18" charset="0"/>
                </a:rPr>
                <a:t>Internal</a:t>
              </a:r>
              <a:r>
                <a:rPr lang="en-US" sz="1200" b="1" i="0" u="none" baseline="0">
                  <a:solidFill>
                    <a:sysClr val="windowText" lastClr="000000"/>
                  </a:solidFill>
                  <a:latin typeface="+mn-lt"/>
                </a:rPr>
                <a:t> G</a:t>
              </a:r>
              <a14:m>
                <m:oMath xmlns:m="http://schemas.openxmlformats.org/officeDocument/2006/math">
                  <m:r>
                    <a:rPr lang="en-US" sz="1200" b="1" i="0" u="none" baseline="0">
                      <a:solidFill>
                        <a:sysClr val="windowText" lastClr="000000"/>
                      </a:solidFill>
                      <a:latin typeface="Cambria Math" panose="02040503050406030204" pitchFamily="18" charset="0"/>
                    </a:rPr>
                    <m:t>𝐫𝐨𝐰𝐭𝐡</m:t>
                  </m:r>
                  <m:r>
                    <a:rPr lang="en-US" sz="1200" b="1" i="0" u="none" baseline="0">
                      <a:solidFill>
                        <a:sysClr val="windowText" lastClr="000000"/>
                      </a:solidFill>
                      <a:latin typeface="Cambria Math" panose="02040503050406030204" pitchFamily="18" charset="0"/>
                    </a:rPr>
                    <m:t> </m:t>
                  </m:r>
                  <m:r>
                    <a:rPr lang="en-US" sz="1200" b="1" i="0" u="none" baseline="0">
                      <a:solidFill>
                        <a:sysClr val="windowText" lastClr="000000"/>
                      </a:solidFill>
                      <a:latin typeface="Cambria Math" panose="02040503050406030204" pitchFamily="18" charset="0"/>
                    </a:rPr>
                    <m:t>𝐀𝐝𝐣𝐮𝐬𝐭𝐦𝐞𝐧𝐭</m:t>
                  </m:r>
                  <m:r>
                    <a:rPr lang="en-US" sz="1200" b="1" i="0" u="none" baseline="0">
                      <a:solidFill>
                        <a:sysClr val="windowText" lastClr="000000"/>
                      </a:solidFill>
                      <a:latin typeface="Cambria Math" panose="02040503050406030204" pitchFamily="18" charset="0"/>
                    </a:rPr>
                    <m:t> </m:t>
                  </m:r>
                  <m:r>
                    <a:rPr lang="en-US" sz="1200" b="1" i="0" u="none" baseline="0">
                      <a:solidFill>
                        <a:sysClr val="windowText" lastClr="000000"/>
                      </a:solidFill>
                      <a:latin typeface="Cambria Math" panose="02040503050406030204" pitchFamily="18" charset="0"/>
                    </a:rPr>
                    <m:t>𝐅𝐚𝐜𝐭𝐨𝐫</m:t>
                  </m:r>
                  <m:r>
                    <a:rPr lang="en-US" sz="1200" b="0" i="1" u="none" baseline="0">
                      <a:solidFill>
                        <a:sysClr val="windowText" lastClr="000000"/>
                      </a:solidFill>
                      <a:latin typeface="Cambria Math" panose="02040503050406030204" pitchFamily="18" charset="0"/>
                    </a:rPr>
                    <m:t>=</m:t>
                  </m:r>
                  <m:f>
                    <m:fPr>
                      <m:ctrlPr>
                        <a:rPr lang="en-US" sz="1200" b="0" i="1" u="none" baseline="0">
                          <a:solidFill>
                            <a:sysClr val="windowText" lastClr="000000"/>
                          </a:solidFill>
                          <a:latin typeface="Cambria Math" panose="02040503050406030204" pitchFamily="18" charset="0"/>
                        </a:rPr>
                      </m:ctrlPr>
                    </m:fPr>
                    <m:num>
                      <m:r>
                        <a:rPr lang="en-US" sz="1200" b="0" i="1" u="none" baseline="0">
                          <a:solidFill>
                            <a:sysClr val="windowText" lastClr="000000"/>
                          </a:solidFill>
                          <a:latin typeface="Cambria Math" panose="02040503050406030204" pitchFamily="18" charset="0"/>
                        </a:rPr>
                        <m:t>3.63%+3.33%+3.07%</m:t>
                      </m:r>
                    </m:num>
                    <m:den>
                      <m:r>
                        <a:rPr lang="en-US" sz="1200" b="0" i="1" u="none" baseline="0">
                          <a:solidFill>
                            <a:sysClr val="windowText" lastClr="000000"/>
                          </a:solidFill>
                          <a:latin typeface="Cambria Math" panose="02040503050406030204" pitchFamily="18" charset="0"/>
                        </a:rPr>
                        <m:t>3</m:t>
                      </m:r>
                    </m:den>
                  </m:f>
                </m:oMath>
              </a14:m>
              <a:r>
                <a:rPr lang="en-US" sz="1200" b="0" i="0" u="none" baseline="0">
                  <a:solidFill>
                    <a:sysClr val="windowText" lastClr="000000"/>
                  </a:solidFill>
                  <a:latin typeface="+mn-lt"/>
                </a:rPr>
                <a:t> = 3.01%</a:t>
              </a:r>
            </a:p>
            <a:p>
              <a:pPr algn="l"/>
              <a:endParaRPr lang="en-US" sz="1200" b="0" i="0" u="none" baseline="0">
                <a:solidFill>
                  <a:sysClr val="windowText" lastClr="000000"/>
                </a:solidFill>
                <a:latin typeface="+mn-lt"/>
              </a:endParaRPr>
            </a:p>
            <a:p>
              <a:pPr algn="l"/>
              <a:r>
                <a:rPr lang="en-US" sz="1200" b="0" i="0" u="none" baseline="0">
                  <a:solidFill>
                    <a:sysClr val="windowText" lastClr="000000"/>
                  </a:solidFill>
                  <a:latin typeface="+mn-lt"/>
                </a:rPr>
                <a:t>The Town of Alfalfa's final step is to compare their internally derived growth adjustment factor to 4.1%.  Remember, your town is to take the greater of the two numbers and use it when calculting your counterfactual revenue.  Since the town's calculated growth rate was only 3.01%, they are required to use 4.1% when doing the counterfactual revenue calculation.  </a:t>
              </a:r>
            </a:p>
            <a:p>
              <a:pPr algn="l"/>
              <a:endParaRPr lang="en-US" sz="1200" b="0" u="none" baseline="0">
                <a:solidFill>
                  <a:sysClr val="windowText" lastClr="000000"/>
                </a:solidFill>
                <a:latin typeface="+mn-lt"/>
              </a:endParaRPr>
            </a:p>
          </xdr:txBody>
        </xdr:sp>
      </mc:Choice>
      <mc:Fallback xmlns="">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08999" y="31750"/>
              <a:ext cx="9047163" cy="5835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rgbClr val="0070C0"/>
                  </a:solidFill>
                  <a:latin typeface="+mn-lt"/>
                </a:rPr>
                <a:t>Growth</a:t>
              </a:r>
              <a:r>
                <a:rPr lang="en-US" sz="1200" b="1" u="sng" baseline="0">
                  <a:solidFill>
                    <a:srgbClr val="0070C0"/>
                  </a:solidFill>
                  <a:latin typeface="+mn-lt"/>
                </a:rPr>
                <a:t> Adjustment Factor</a:t>
              </a:r>
              <a:r>
                <a:rPr lang="en-US" sz="1200" b="1" u="sng">
                  <a:solidFill>
                    <a:srgbClr val="0070C0"/>
                  </a:solidFill>
                  <a:latin typeface="+mn-lt"/>
                </a:rPr>
                <a:t> Calculation</a:t>
              </a:r>
            </a:p>
            <a:p>
              <a:pPr algn="l"/>
              <a:r>
                <a:rPr lang="en-US" sz="1200" b="0" u="none">
                  <a:solidFill>
                    <a:sysClr val="windowText" lastClr="000000"/>
                  </a:solidFill>
                  <a:latin typeface="+mn-lt"/>
                </a:rPr>
                <a:t>We're going to walk through a hypothetical town's (the Town of Alfalfa)</a:t>
              </a:r>
              <a:r>
                <a:rPr lang="en-US" sz="1200" b="0" u="none" baseline="0">
                  <a:solidFill>
                    <a:sysClr val="windowText" lastClr="000000"/>
                  </a:solidFill>
                  <a:latin typeface="+mn-lt"/>
                </a:rPr>
                <a:t> calculation of their growth adjustment factor.  </a:t>
              </a:r>
              <a:r>
                <a:rPr lang="en-US" sz="1200" b="0" u="none">
                  <a:solidFill>
                    <a:sysClr val="windowText" lastClr="000000"/>
                  </a:solidFill>
                  <a:latin typeface="+mn-lt"/>
                </a:rPr>
                <a:t>As mentioned</a:t>
              </a:r>
              <a:r>
                <a:rPr lang="en-US" sz="1200" b="0" u="none" baseline="0">
                  <a:solidFill>
                    <a:sysClr val="windowText" lastClr="000000"/>
                  </a:solidFill>
                  <a:latin typeface="+mn-lt"/>
                </a:rPr>
                <a:t> earlier, this is a very simple calculation based on basic government accounting principles.  A typical town/township's tax portion of general revenue will include property taxes.  Some towns/townships might have a room tax.  In the Town of Alfalfa, the electors approved increases in the tax levy up until 2019 when the levy stayed the same as 2018.  In this example, intergovernmental revenues increased modestly as time went on through general transportation aids and receipt of various grants from the State of Wisconsin.  The Town of Alfalfa rents out their town hall for events, and their revenues are dependent on the number of hall rentals in a given year.  The town does not have any miscellaneous general revenue to include in their calculation.  </a:t>
              </a:r>
            </a:p>
            <a:p>
              <a:pPr algn="l"/>
              <a:endParaRPr lang="en-US" sz="1200" b="0" u="none" baseline="0">
                <a:solidFill>
                  <a:sysClr val="windowText" lastClr="000000"/>
                </a:solidFill>
                <a:latin typeface="+mn-lt"/>
              </a:endParaRPr>
            </a:p>
            <a:p>
              <a:pPr algn="l"/>
              <a:r>
                <a:rPr lang="en-US" sz="1200" b="0" u="none" baseline="0">
                  <a:solidFill>
                    <a:sysClr val="windowText" lastClr="000000"/>
                  </a:solidFill>
                  <a:latin typeface="+mn-lt"/>
                </a:rPr>
                <a:t>When calculating the growth rate, the town calculated the growth between year's 2016-2017, 2017-2018, and 2018-2019.  For example, when calculating the growth between 2016's revenues and 2017's revenues, the town conducted the following calculation:</a:t>
              </a:r>
            </a:p>
            <a:p>
              <a:pPr algn="l"/>
              <a:endParaRPr lang="en-US" sz="1200" b="1"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u="none" baseline="0">
                  <a:solidFill>
                    <a:sysClr val="windowText" lastClr="000000"/>
                  </a:solidFill>
                  <a:latin typeface="+mn-lt"/>
                </a:rPr>
                <a:t>Growth Rate 2016 to 2017 </a:t>
              </a:r>
              <a:r>
                <a:rPr lang="en-US" sz="1200" b="0" i="0" u="none" baseline="0">
                  <a:solidFill>
                    <a:sysClr val="windowText" lastClr="000000"/>
                  </a:solidFill>
                  <a:latin typeface="Cambria Math" panose="02040503050406030204" pitchFamily="18" charset="0"/>
                </a:rPr>
                <a:t>= </a:t>
              </a:r>
              <a:r>
                <a:rPr lang="en-US" sz="1100" i="0">
                  <a:solidFill>
                    <a:schemeClr val="dk1"/>
                  </a:solidFill>
                  <a:effectLst/>
                  <a:latin typeface="Cambria Math" panose="02040503050406030204" pitchFamily="18" charset="0"/>
                  <a:ea typeface="+mn-ea"/>
                  <a:cs typeface="+mn-cs"/>
                </a:rPr>
                <a:t> (2017 𝑇𝑜𝑡𝑎𝑙 𝑅𝑒𝑣𝑒𝑛𝑢𝑒𝑠 −2016 𝑇𝑜𝑡𝑎𝑙 𝑅𝑒𝑣𝑒𝑛𝑢𝑒𝑠)/(2016 𝑇𝑜𝑡𝑎𝑙 𝑅𝑒𝑣𝑒𝑛𝑢𝑒𝑠)</a:t>
              </a:r>
              <a:r>
                <a:rPr lang="en-US" sz="1100" b="0" i="0">
                  <a:solidFill>
                    <a:schemeClr val="dk1"/>
                  </a:solidFill>
                  <a:effectLst/>
                  <a:latin typeface="Cambria Math" panose="02040503050406030204" pitchFamily="18" charset="0"/>
                  <a:ea typeface="+mn-ea"/>
                  <a:cs typeface="+mn-cs"/>
                </a:rPr>
                <a:t>  </a:t>
              </a:r>
              <a:r>
                <a:rPr lang="en-US" sz="1200" b="0" u="none">
                  <a:solidFill>
                    <a:sysClr val="windowText" lastClr="000000"/>
                  </a:solidFill>
                  <a:latin typeface="+mn-lt"/>
                </a:rPr>
                <a:t>= 3.63%</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200" b="0" u="none">
                <a:solidFill>
                  <a:sysClr val="windowText" lastClr="000000"/>
                </a:solidFill>
                <a:latin typeface="+mn-lt"/>
              </a:endParaRPr>
            </a:p>
            <a:p>
              <a:pPr algn="l"/>
              <a:r>
                <a:rPr lang="en-US" sz="1200" b="0" u="none" baseline="0">
                  <a:solidFill>
                    <a:sysClr val="windowText" lastClr="000000"/>
                  </a:solidFill>
                  <a:latin typeface="+mn-lt"/>
                </a:rPr>
                <a:t>and so on....</a:t>
              </a:r>
            </a:p>
            <a:p>
              <a:pPr algn="l"/>
              <a:endParaRPr lang="en-US" sz="1200" b="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Growth Rate 2017 to 2018 </a:t>
              </a:r>
              <a:r>
                <a:rPr lang="en-US" sz="1200" b="0" i="0" baseline="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(2018 𝑇𝑜𝑡𝑎𝑙 𝑅𝑒𝑣𝑒𝑛𝑢𝑒𝑠 −2017 𝑇𝑜𝑡𝑎𝑙 𝑅𝑒𝑣𝑒𝑛𝑢𝑒𝑠)/(2017 𝑇𝑜𝑡𝑎𝑙 𝑅𝑒𝑣𝑒𝑛𝑢𝑒𝑠)</a:t>
              </a:r>
              <a:r>
                <a:rPr lang="en-US" sz="1200" b="0" u="none" baseline="0">
                  <a:solidFill>
                    <a:sysClr val="windowText" lastClr="000000"/>
                  </a:solidFill>
                  <a:latin typeface="+mn-lt"/>
                </a:rPr>
                <a:t> = 3.33%</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200" b="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Growth Rate 2018 to 2019 </a:t>
              </a:r>
              <a:r>
                <a:rPr lang="en-US" sz="1200" b="0" i="0" baseline="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(2019 𝑇𝑜𝑡𝑎𝑙 𝑅𝑒𝑣𝑒𝑛𝑢𝑒𝑠 −2018 𝑇𝑜𝑡𝑎𝑙 𝑅𝑒𝑣𝑒𝑛𝑢𝑒𝑠)/(2018 𝑇𝑜𝑡𝑎𝑙 𝑅𝑒𝑣𝑒𝑛𝑢𝑒𝑠)</a:t>
              </a:r>
              <a:r>
                <a:rPr lang="en-US" sz="1200" b="0" u="none">
                  <a:solidFill>
                    <a:sysClr val="windowText" lastClr="000000"/>
                  </a:solidFill>
                  <a:latin typeface="+mn-lt"/>
                </a:rPr>
                <a:t> = 2.07%</a:t>
              </a:r>
            </a:p>
            <a:p>
              <a:pPr algn="l"/>
              <a:endParaRPr lang="en-US" sz="1200" b="0" u="none">
                <a:solidFill>
                  <a:sysClr val="windowText" lastClr="000000"/>
                </a:solidFill>
                <a:latin typeface="+mn-lt"/>
              </a:endParaRPr>
            </a:p>
            <a:p>
              <a:pPr algn="l"/>
              <a:r>
                <a:rPr lang="en-US" sz="1200" b="0" u="none">
                  <a:solidFill>
                    <a:sysClr val="windowText" lastClr="000000"/>
                  </a:solidFill>
                  <a:latin typeface="+mn-lt"/>
                </a:rPr>
                <a:t>They found the growth</a:t>
              </a:r>
              <a:r>
                <a:rPr lang="en-US" sz="1200" b="0" u="none" baseline="0">
                  <a:solidFill>
                    <a:sysClr val="windowText" lastClr="000000"/>
                  </a:solidFill>
                  <a:latin typeface="+mn-lt"/>
                </a:rPr>
                <a:t> rates to be 3.63%, 3.33%, and 2.07%.  Since we need to calculate the </a:t>
              </a:r>
              <a:r>
                <a:rPr lang="en-US" sz="1200" b="1" u="none" baseline="0">
                  <a:solidFill>
                    <a:sysClr val="windowText" lastClr="000000"/>
                  </a:solidFill>
                  <a:latin typeface="+mn-lt"/>
                </a:rPr>
                <a:t>average </a:t>
              </a:r>
              <a:r>
                <a:rPr lang="en-US" sz="1200" b="0" u="none" baseline="0">
                  <a:solidFill>
                    <a:sysClr val="windowText" lastClr="000000"/>
                  </a:solidFill>
                  <a:latin typeface="+mn-lt"/>
                </a:rPr>
                <a:t>growth rate, the town would need to add up the three growth rates and divide by the number of growth rates.  The number of growth rates should always be 3.  </a:t>
              </a:r>
            </a:p>
            <a:p>
              <a:pPr algn="l"/>
              <a:endParaRPr lang="en-US" sz="1200" b="0" i="0" u="none" baseline="0">
                <a:solidFill>
                  <a:sysClr val="windowText" lastClr="000000"/>
                </a:solidFill>
                <a:latin typeface="+mn-lt"/>
              </a:endParaRPr>
            </a:p>
            <a:p>
              <a:pPr algn="l"/>
              <a:r>
                <a:rPr lang="en-US" sz="1200" b="1" i="0" u="none" baseline="0">
                  <a:solidFill>
                    <a:sysClr val="windowText" lastClr="000000"/>
                  </a:solidFill>
                  <a:latin typeface="+mn-lt"/>
                </a:rPr>
                <a:t> </a:t>
              </a:r>
              <a:r>
                <a:rPr lang="en-US" sz="1200" b="1" i="0" u="none" baseline="0">
                  <a:solidFill>
                    <a:sysClr val="windowText" lastClr="000000"/>
                  </a:solidFill>
                  <a:latin typeface="+mn-lt"/>
                  <a:ea typeface="Cambria Math" panose="02040503050406030204" pitchFamily="18" charset="0"/>
                </a:rPr>
                <a:t>Internal</a:t>
              </a:r>
              <a:r>
                <a:rPr lang="en-US" sz="1200" b="1" i="0" u="none" baseline="0">
                  <a:solidFill>
                    <a:sysClr val="windowText" lastClr="000000"/>
                  </a:solidFill>
                  <a:latin typeface="+mn-lt"/>
                </a:rPr>
                <a:t> G</a:t>
              </a:r>
              <a:r>
                <a:rPr lang="en-US" sz="1200" b="1" i="0" u="none" baseline="0">
                  <a:solidFill>
                    <a:sysClr val="windowText" lastClr="000000"/>
                  </a:solidFill>
                  <a:latin typeface="Cambria Math" panose="02040503050406030204" pitchFamily="18" charset="0"/>
                </a:rPr>
                <a:t>𝐫𝐨𝐰𝐭𝐡 𝐀𝐝𝐣𝐮𝐬𝐭𝐦𝐞𝐧𝐭 𝐅𝐚𝐜𝐭𝐨𝐫</a:t>
              </a:r>
              <a:r>
                <a:rPr lang="en-US" sz="1200" b="0" i="0" u="none" baseline="0">
                  <a:solidFill>
                    <a:sysClr val="windowText" lastClr="000000"/>
                  </a:solidFill>
                  <a:latin typeface="Cambria Math" panose="02040503050406030204" pitchFamily="18" charset="0"/>
                </a:rPr>
                <a:t>=(3.63%+3.33%+3.07%)/3</a:t>
              </a:r>
              <a:r>
                <a:rPr lang="en-US" sz="1200" b="0" i="0" u="none" baseline="0">
                  <a:solidFill>
                    <a:sysClr val="windowText" lastClr="000000"/>
                  </a:solidFill>
                  <a:latin typeface="+mn-lt"/>
                </a:rPr>
                <a:t> = 3.01%</a:t>
              </a:r>
            </a:p>
            <a:p>
              <a:pPr algn="l"/>
              <a:endParaRPr lang="en-US" sz="1200" b="0" i="0" u="none" baseline="0">
                <a:solidFill>
                  <a:sysClr val="windowText" lastClr="000000"/>
                </a:solidFill>
                <a:latin typeface="+mn-lt"/>
              </a:endParaRPr>
            </a:p>
            <a:p>
              <a:pPr algn="l"/>
              <a:r>
                <a:rPr lang="en-US" sz="1200" b="0" i="0" u="none" baseline="0">
                  <a:solidFill>
                    <a:sysClr val="windowText" lastClr="000000"/>
                  </a:solidFill>
                  <a:latin typeface="+mn-lt"/>
                </a:rPr>
                <a:t>The Town of Alfalfa's final step is to compare their internally derived growth adjustment factor to 4.1%.  Remember, your town is to take the greater of the two numbers and use it when calculting your counterfactual revenue.  Since the town's calculated growth rate was only 3.01%, they are required to use 4.1% when doing the counterfactual revenue calculation.  </a:t>
              </a:r>
            </a:p>
            <a:p>
              <a:pPr algn="l"/>
              <a:endParaRPr lang="en-US" sz="1200" b="0" u="none" baseline="0">
                <a:solidFill>
                  <a:sysClr val="windowText" lastClr="000000"/>
                </a:solidFill>
                <a:latin typeface="+mn-lt"/>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207644</xdr:colOff>
      <xdr:row>0</xdr:row>
      <xdr:rowOff>78106</xdr:rowOff>
    </xdr:from>
    <xdr:to>
      <xdr:col>23</xdr:col>
      <xdr:colOff>7619</xdr:colOff>
      <xdr:row>25</xdr:row>
      <xdr:rowOff>47626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893944" y="78106"/>
          <a:ext cx="12601575" cy="4970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u="sng">
              <a:solidFill>
                <a:srgbClr val="0070C0"/>
              </a:solidFill>
              <a:latin typeface="+mn-lt"/>
            </a:rPr>
            <a:t>Counterfactual</a:t>
          </a:r>
          <a:r>
            <a:rPr lang="en-US" sz="1200" u="sng" baseline="0">
              <a:solidFill>
                <a:srgbClr val="0070C0"/>
              </a:solidFill>
              <a:latin typeface="+mn-lt"/>
            </a:rPr>
            <a:t> Revenue Calculation</a:t>
          </a:r>
        </a:p>
        <a:p>
          <a:pPr algn="ctr"/>
          <a:endParaRPr lang="en-US" sz="1200" u="sng" baseline="0">
            <a:solidFill>
              <a:srgbClr val="0070C0"/>
            </a:solidFill>
            <a:latin typeface="+mn-lt"/>
          </a:endParaRPr>
        </a:p>
        <a:p>
          <a:pPr algn="l"/>
          <a:r>
            <a:rPr lang="en-US" sz="1200" u="none">
              <a:solidFill>
                <a:sysClr val="windowText" lastClr="000000"/>
              </a:solidFill>
              <a:latin typeface="+mn-lt"/>
            </a:rPr>
            <a:t>The Town of Alfalfa is now prepared to do their Counterfactual Revenue Calculation for December 31, 2020.  Please note that in reality, towns/townships</a:t>
          </a:r>
          <a:r>
            <a:rPr lang="en-US" sz="1200" u="none" baseline="0">
              <a:solidFill>
                <a:sysClr val="windowText" lastClr="000000"/>
              </a:solidFill>
              <a:latin typeface="+mn-lt"/>
            </a:rPr>
            <a:t> will likely not be able to perform this calculation until Spring of 2021.  It does not matter when your community performs this analysis, so long as you have enough time to implement strategies/projects for funds gained through lost revenue.  Your town/township could decide to wait until 2024 to do all of these calculations, but you may run out of time when planning large scale infrastructure projects or public healthy/safety purchases.  The Town of Alfalfa has decided to do the analysis immediately to see what their lost revenue is.  </a:t>
          </a:r>
        </a:p>
        <a:p>
          <a:pPr algn="l"/>
          <a:endParaRPr lang="en-US" sz="1200" u="none" baseline="0">
            <a:solidFill>
              <a:sysClr val="windowText" lastClr="000000"/>
            </a:solidFill>
            <a:latin typeface="+mn-lt"/>
          </a:endParaRPr>
        </a:p>
        <a:p>
          <a:pPr algn="l"/>
          <a:r>
            <a:rPr lang="en-US" sz="1200" u="none" baseline="0">
              <a:solidFill>
                <a:sysClr val="windowText" lastClr="000000"/>
              </a:solidFill>
              <a:latin typeface="+mn-lt"/>
            </a:rPr>
            <a:t>If you recall, the calculation for counterfactual revenue is the following:</a:t>
          </a:r>
        </a:p>
        <a:p>
          <a:pPr algn="l"/>
          <a:endParaRPr lang="en-US" sz="1200" u="none" baseline="0">
            <a:solidFill>
              <a:sysClr val="windowText" lastClr="000000"/>
            </a:solidFill>
            <a:latin typeface="+mn-l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200" b="0">
              <a:solidFill>
                <a:schemeClr val="dk1"/>
              </a:solidFill>
              <a:effectLst/>
              <a:latin typeface="+mn-lt"/>
              <a:ea typeface="+mn-ea"/>
              <a:cs typeface="+mn-cs"/>
            </a:rPr>
            <a:t>Counterfactual Revenue = Base Year Revenue</a:t>
          </a:r>
          <a:r>
            <a:rPr lang="en-US" sz="1200" b="0" baseline="0">
              <a:solidFill>
                <a:schemeClr val="dk1"/>
              </a:solidFill>
              <a:effectLst/>
              <a:latin typeface="+mn-lt"/>
              <a:ea typeface="+mn-ea"/>
              <a:cs typeface="+mn-cs"/>
            </a:rPr>
            <a:t> * [(1 + Growth Adjustment)]^n/12</a:t>
          </a:r>
          <a:endParaRPr lang="en-US" sz="1200">
            <a:effectLst/>
            <a:latin typeface="+mn-lt"/>
          </a:endParaRPr>
        </a:p>
        <a:p>
          <a:pPr algn="l"/>
          <a:endParaRPr lang="en-US" sz="1200" u="none">
            <a:solidFill>
              <a:sysClr val="windowText" lastClr="000000"/>
            </a:solidFill>
            <a:latin typeface="+mn-lt"/>
          </a:endParaRPr>
        </a:p>
        <a:p>
          <a:pPr algn="l"/>
          <a:r>
            <a:rPr lang="en-US" sz="1200" u="none">
              <a:solidFill>
                <a:sysClr val="windowText" lastClr="000000"/>
              </a:solidFill>
              <a:latin typeface="+mn-lt"/>
            </a:rPr>
            <a:t>We</a:t>
          </a:r>
          <a:r>
            <a:rPr lang="en-US" sz="1200" u="none" baseline="0">
              <a:solidFill>
                <a:sysClr val="windowText" lastClr="000000"/>
              </a:solidFill>
              <a:latin typeface="+mn-lt"/>
            </a:rPr>
            <a:t> now have all of the inputs needed to do the calculation.  </a:t>
          </a:r>
        </a:p>
        <a:p>
          <a:pPr algn="l"/>
          <a:endParaRPr lang="en-US" sz="1200" u="none" baseline="0">
            <a:solidFill>
              <a:sysClr val="windowText" lastClr="000000"/>
            </a:solidFill>
            <a:latin typeface="+mn-lt"/>
          </a:endParaRPr>
        </a:p>
        <a:p>
          <a:pPr algn="l"/>
          <a:r>
            <a:rPr lang="en-US" sz="1200" u="none" baseline="0">
              <a:solidFill>
                <a:sysClr val="windowText" lastClr="000000"/>
              </a:solidFill>
              <a:latin typeface="+mn-lt"/>
            </a:rPr>
            <a:t>Where...</a:t>
          </a:r>
        </a:p>
        <a:p>
          <a:pPr algn="l"/>
          <a:endParaRPr lang="en-US" sz="1200" u="none" baseline="0">
            <a:solidFill>
              <a:sysClr val="windowText" lastClr="000000"/>
            </a:solidFill>
            <a:latin typeface="+mn-lt"/>
          </a:endParaRPr>
        </a:p>
        <a:p>
          <a:pPr algn="l"/>
          <a:r>
            <a:rPr lang="en-US" sz="1200" u="none" baseline="0">
              <a:solidFill>
                <a:sysClr val="windowText" lastClr="000000"/>
              </a:solidFill>
              <a:latin typeface="+mn-lt"/>
            </a:rPr>
            <a:t>Base Year Revenue = $247,000</a:t>
          </a:r>
        </a:p>
        <a:p>
          <a:pPr algn="l"/>
          <a:r>
            <a:rPr lang="en-US" sz="1200" u="none" baseline="0">
              <a:solidFill>
                <a:sysClr val="windowText" lastClr="000000"/>
              </a:solidFill>
              <a:latin typeface="+mn-lt"/>
            </a:rPr>
            <a:t>Growth Adjustment Factor = 4.1%</a:t>
          </a:r>
        </a:p>
        <a:p>
          <a:pPr algn="l"/>
          <a:r>
            <a:rPr lang="en-US" sz="1200" u="none" baseline="0">
              <a:solidFill>
                <a:sysClr val="windowText" lastClr="000000"/>
              </a:solidFill>
              <a:latin typeface="+mn-lt"/>
            </a:rPr>
            <a:t>n = 12</a:t>
          </a:r>
        </a:p>
        <a:p>
          <a:pPr algn="l"/>
          <a:endParaRPr lang="en-US" sz="1200" u="none" baseline="0">
            <a:solidFill>
              <a:sysClr val="windowText" lastClr="000000"/>
            </a:solidFill>
            <a:latin typeface="+mn-lt"/>
          </a:endParaRPr>
        </a:p>
        <a:p>
          <a:pPr algn="l"/>
          <a:r>
            <a:rPr lang="en-US" sz="1200" u="none" baseline="0">
              <a:solidFill>
                <a:sysClr val="windowText" lastClr="000000"/>
              </a:solidFill>
              <a:latin typeface="+mn-lt"/>
            </a:rPr>
            <a:t>Counterfactual Revenue = (247,000) * [(1 + 0.041)]^12/12</a:t>
          </a:r>
        </a:p>
        <a:p>
          <a:pPr algn="l"/>
          <a:endParaRPr lang="en-US" sz="1200" u="none" baseline="0">
            <a:solidFill>
              <a:sysClr val="windowText" lastClr="000000"/>
            </a:solidFill>
            <a:latin typeface="+mn-lt"/>
          </a:endParaRPr>
        </a:p>
        <a:p>
          <a:pPr algn="l"/>
          <a:r>
            <a:rPr lang="en-US" sz="1200" b="1" u="sng" baseline="0">
              <a:solidFill>
                <a:sysClr val="windowText" lastClr="000000"/>
              </a:solidFill>
              <a:latin typeface="+mn-lt"/>
            </a:rPr>
            <a:t>Counterfactual Revenue = $257,127.00</a:t>
          </a:r>
        </a:p>
        <a:p>
          <a:pPr algn="l"/>
          <a:endParaRPr lang="en-US" sz="1200" u="none" baseline="0">
            <a:solidFill>
              <a:sysClr val="windowText" lastClr="000000"/>
            </a:solidFill>
            <a:latin typeface="+mn-lt"/>
          </a:endParaRPr>
        </a:p>
        <a:p>
          <a:pPr algn="l"/>
          <a:r>
            <a:rPr lang="en-US" sz="1200" u="none" baseline="0">
              <a:solidFill>
                <a:sysClr val="windowText" lastClr="000000"/>
              </a:solidFill>
              <a:latin typeface="+mn-lt"/>
            </a:rPr>
            <a:t>We have one more step in this process, which is to compare the counterfactual revenue to the actual revenue that the Town of Alfalfa received in 2020.  </a:t>
          </a:r>
        </a:p>
        <a:p>
          <a:pPr algn="l"/>
          <a:endParaRPr lang="en-US" sz="1100" u="none" baseline="0">
            <a:solidFill>
              <a:sysClr val="windowText" lastClr="000000"/>
            </a:solidFill>
          </a:endParaRPr>
        </a:p>
        <a:p>
          <a:pPr algn="l"/>
          <a:endParaRPr lang="en-US" sz="1100" u="none"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259080</xdr:colOff>
      <xdr:row>0</xdr:row>
      <xdr:rowOff>49530</xdr:rowOff>
    </xdr:from>
    <xdr:to>
      <xdr:col>12</xdr:col>
      <xdr:colOff>459105</xdr:colOff>
      <xdr:row>6</xdr:row>
      <xdr:rowOff>66675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726305" y="49530"/>
          <a:ext cx="6296025" cy="1464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rgbClr val="0070C0"/>
              </a:solidFill>
            </a:rPr>
            <a:t>Comparison</a:t>
          </a:r>
        </a:p>
        <a:p>
          <a:pPr algn="l"/>
          <a:r>
            <a:rPr lang="en-US" sz="1200" b="0" u="none">
              <a:solidFill>
                <a:sysClr val="windowText" lastClr="000000"/>
              </a:solidFill>
            </a:rPr>
            <a:t>We have reached the final step.  Now the town must subtract the Actual Revenue from 2020 from the Coutnerfactual Revenue to determine Lost</a:t>
          </a:r>
          <a:r>
            <a:rPr lang="en-US" sz="1200" b="0" u="none" baseline="0">
              <a:solidFill>
                <a:sysClr val="windowText" lastClr="000000"/>
              </a:solidFill>
            </a:rPr>
            <a:t> Revenue.  In this case, the town was able to prove that they lost $5,127 in 2020 due to the pandemic.  Their calculation for 2020 is complete.  </a:t>
          </a:r>
        </a:p>
        <a:p>
          <a:pPr algn="l"/>
          <a:endParaRPr lang="en-US" sz="1200" b="0" u="none" baseline="0">
            <a:solidFill>
              <a:sysClr val="windowText" lastClr="000000"/>
            </a:solidFill>
          </a:endParaRPr>
        </a:p>
        <a:p>
          <a:pPr algn="l"/>
          <a:r>
            <a:rPr lang="en-US" sz="1200" b="0" u="none" baseline="0">
              <a:solidFill>
                <a:sysClr val="windowText" lastClr="000000"/>
              </a:solidFill>
            </a:rPr>
            <a:t>After seeing this calculation, the Town of Alfalfa decided to estimate revenue loss through 2023.</a:t>
          </a:r>
          <a:endParaRPr lang="en-US" sz="1200" b="0" u="none">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228600</xdr:colOff>
      <xdr:row>0</xdr:row>
      <xdr:rowOff>171450</xdr:rowOff>
    </xdr:from>
    <xdr:to>
      <xdr:col>18</xdr:col>
      <xdr:colOff>434340</xdr:colOff>
      <xdr:row>7</xdr:row>
      <xdr:rowOff>220980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332720" y="171450"/>
          <a:ext cx="8161020" cy="16497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u="sng">
              <a:solidFill>
                <a:srgbClr val="0070C0"/>
              </a:solidFill>
            </a:rPr>
            <a:t>Estimated Comparison</a:t>
          </a:r>
        </a:p>
        <a:p>
          <a:pPr algn="ctr"/>
          <a:endParaRPr lang="en-US" sz="1200" u="sng" baseline="0">
            <a:solidFill>
              <a:srgbClr val="0070C0"/>
            </a:solidFill>
          </a:endParaRPr>
        </a:p>
        <a:p>
          <a:pPr algn="l"/>
          <a:r>
            <a:rPr lang="en-US" sz="1200" u="none">
              <a:solidFill>
                <a:sysClr val="windowText" lastClr="000000"/>
              </a:solidFill>
            </a:rPr>
            <a:t>The Town of Alfalfa can</a:t>
          </a:r>
          <a:r>
            <a:rPr lang="en-US" sz="1200" u="none" baseline="0">
              <a:solidFill>
                <a:sysClr val="windowText" lastClr="000000"/>
              </a:solidFill>
            </a:rPr>
            <a:t> obtain a reasonable picture of total lost revenue by projecting general revenues for 2021, 2022, and 2023.  They cannot know for sure the total lost revenue until the financial reports are concluded for 2023.  The Town of Alfalfa has chosen to use a  2% increase in taxes and intergovernmental revenues for the next three years.  </a:t>
          </a:r>
          <a:r>
            <a:rPr lang="en-US" sz="1200" u="none" baseline="0">
              <a:solidFill>
                <a:schemeClr val="dk1"/>
              </a:solidFill>
              <a:effectLst/>
              <a:latin typeface="+mn-lt"/>
              <a:ea typeface="+mn-ea"/>
              <a:cs typeface="+mn-cs"/>
            </a:rPr>
            <a:t>They anticipate hall rentals return in 2021 </a:t>
          </a:r>
          <a:r>
            <a:rPr lang="en-US" sz="1200" baseline="0">
              <a:solidFill>
                <a:schemeClr val="dk1"/>
              </a:solidFill>
              <a:effectLst/>
              <a:latin typeface="+mn-lt"/>
              <a:ea typeface="+mn-ea"/>
              <a:cs typeface="+mn-cs"/>
            </a:rPr>
            <a:t>and they keep them flat in 2022 and 2023.  </a:t>
          </a:r>
          <a:r>
            <a:rPr lang="en-US" sz="1200" u="none" baseline="0">
              <a:solidFill>
                <a:sysClr val="windowText" lastClr="000000"/>
              </a:solidFill>
            </a:rPr>
            <a:t>The results reveal the power of compounding the 4.1% growth adjustment factor.  If the projection holds, the Town of Alfalfa will lose $51,262.67 in revenue.  This $51,262.77 can be used for provision of government services, including infrastructure, fire, and EMS.</a:t>
          </a:r>
        </a:p>
        <a:p>
          <a:pPr algn="l"/>
          <a:endParaRPr lang="en-US" sz="1200" u="none"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57151</xdr:rowOff>
    </xdr:from>
    <xdr:to>
      <xdr:col>21</xdr:col>
      <xdr:colOff>388620</xdr:colOff>
      <xdr:row>8</xdr:row>
      <xdr:rowOff>171450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8100" y="57151"/>
          <a:ext cx="13152120" cy="158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u="sng">
              <a:solidFill>
                <a:srgbClr val="0070C0"/>
              </a:solidFill>
            </a:rPr>
            <a:t>Conclusion</a:t>
          </a:r>
        </a:p>
        <a:p>
          <a:pPr algn="ctr"/>
          <a:endParaRPr lang="en-US" sz="1200" u="sng">
            <a:solidFill>
              <a:srgbClr val="0070C0"/>
            </a:solidFill>
          </a:endParaRPr>
        </a:p>
        <a:p>
          <a:pPr algn="l"/>
          <a:r>
            <a:rPr lang="en-US" sz="1200" u="none">
              <a:solidFill>
                <a:sysClr val="windowText" lastClr="000000"/>
              </a:solidFill>
            </a:rPr>
            <a:t>The purpose</a:t>
          </a:r>
          <a:r>
            <a:rPr lang="en-US" sz="1200" u="none" baseline="0">
              <a:solidFill>
                <a:sysClr val="windowText" lastClr="000000"/>
              </a:solidFill>
            </a:rPr>
            <a:t> of the document to this point is to demonstrate the impact that the lost revenue calculation could have in your community.  While this is a brief and basic analysis with generalized values, the Town of Alfalfa was able to prove that they lost revenue in 2020 and would likely lose more revenue in future years.  The hope is that this analysis will help you during the process of deciding how to most strategically use your ARPA funds.  </a:t>
          </a:r>
          <a:r>
            <a:rPr lang="en-US" sz="1200" b="1" u="none" baseline="0">
              <a:solidFill>
                <a:sysClr val="windowText" lastClr="000000"/>
              </a:solidFill>
            </a:rPr>
            <a:t>The next tab below allows you to make these same calculations on one spreadsheet for your town/village</a:t>
          </a:r>
          <a:r>
            <a:rPr lang="en-US" sz="1200" u="none" baseline="0">
              <a:solidFill>
                <a:sysClr val="windowText" lastClr="000000"/>
              </a:solidFill>
            </a:rPr>
            <a:t>.  Remember that this calculation will have to be performed each year, so the town/township would not be able to prove that they lost $51,262.67 when they receive their ARPA funds in summer of 2021.  They will however be able to plan for future projects based on the assumptions you input.  They could decide to "bank" each sum from 2020, 2021, 2022, and 2023 and use it for a larger scale infrastructure project in 2024 for example.  It will be up to your town/township board to determine the strategy that they will undertake to spend these ARPA funds.  </a:t>
          </a:r>
        </a:p>
        <a:p>
          <a:pPr algn="l"/>
          <a:endParaRPr lang="en-US" sz="1200" u="none"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321945</xdr:colOff>
      <xdr:row>0</xdr:row>
      <xdr:rowOff>131444</xdr:rowOff>
    </xdr:from>
    <xdr:to>
      <xdr:col>23</xdr:col>
      <xdr:colOff>24765</xdr:colOff>
      <xdr:row>10</xdr:row>
      <xdr:rowOff>22859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119485" y="131444"/>
          <a:ext cx="10675620" cy="2215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u="sng">
              <a:solidFill>
                <a:sysClr val="windowText" lastClr="000000"/>
              </a:solidFill>
            </a:rPr>
            <a:t>Conclusion</a:t>
          </a:r>
        </a:p>
        <a:p>
          <a:pPr algn="ctr"/>
          <a:endParaRPr lang="en-US" sz="1200" u="sng">
            <a:solidFill>
              <a:srgbClr val="0070C0"/>
            </a:solidFill>
          </a:endParaRPr>
        </a:p>
        <a:p>
          <a:pPr algn="l"/>
          <a:r>
            <a:rPr lang="en-US" sz="1200" u="none">
              <a:solidFill>
                <a:srgbClr val="00B050"/>
              </a:solidFill>
            </a:rPr>
            <a:t>1. </a:t>
          </a:r>
          <a:r>
            <a:rPr lang="en-US" sz="1200" u="none" baseline="0">
              <a:solidFill>
                <a:srgbClr val="00B050"/>
              </a:solidFill>
            </a:rPr>
            <a:t> Determine your General Revenue in 2016 - 2020 by entering Taxes, Intergovernmental Revenues, Current Charges, and Miscellaneous General Revenue for each year.</a:t>
          </a:r>
        </a:p>
        <a:p>
          <a:pPr algn="l"/>
          <a:endParaRPr lang="en-US" sz="1200" u="none" baseline="0">
            <a:solidFill>
              <a:sysClr val="windowText" lastClr="000000"/>
            </a:solidFill>
          </a:endParaRPr>
        </a:p>
        <a:p>
          <a:pPr algn="l"/>
          <a:r>
            <a:rPr lang="en-US" sz="1200" u="none" baseline="0">
              <a:solidFill>
                <a:srgbClr val="00B0F0"/>
              </a:solidFill>
            </a:rPr>
            <a:t>2.  The growth adustment factor will be generated for you.  </a:t>
          </a:r>
        </a:p>
        <a:p>
          <a:pPr algn="l"/>
          <a:endParaRPr lang="en-US" sz="1200" u="none" baseline="0">
            <a:solidFill>
              <a:sysClr val="windowText" lastClr="000000"/>
            </a:solidFill>
          </a:endParaRPr>
        </a:p>
        <a:p>
          <a:pPr algn="l"/>
          <a:r>
            <a:rPr lang="en-US" sz="1200" u="none" baseline="0">
              <a:solidFill>
                <a:srgbClr val="FF0000"/>
              </a:solidFill>
            </a:rPr>
            <a:t>3.  Enter reasonable projections for Taxes, Intergovernmental Revenues, Current Charges, and Miscellaneous General Revenues for 2021 - 2023.  Keep in mind that we know GTA increased from $2,389 per mile in 2019 to $2,628 per mile in 2020 and 2021.  The current state budget proposal would increase this to $2,681 in 2022 and $2,734 in 2023.  We also know that the current draft  budget does not invest additional funding in shared revenue.  We also know that in the current draft budget the payment in lieu of taxes for DNR land will increase from your current per acre payment to a minimum of $3.50 and county forest acreage payments increase from $0.30 per acre to $0.63 per acre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79" zoomScaleNormal="79" workbookViewId="0">
      <selection activeCell="K55" sqref="K55"/>
    </sheetView>
  </sheetViews>
  <sheetFormatPr defaultRowHeight="14.5" x14ac:dyDescent="0.35"/>
  <cols>
    <col min="1" max="1" width="16.72656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topLeftCell="A5" zoomScale="120" zoomScaleNormal="120" workbookViewId="0">
      <selection activeCell="J40" sqref="J40"/>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topLeftCell="F9" zoomScale="120" zoomScaleNormal="120" workbookViewId="0">
      <selection sqref="A1:E1"/>
    </sheetView>
  </sheetViews>
  <sheetFormatPr defaultRowHeight="14.5" x14ac:dyDescent="0.35"/>
  <cols>
    <col min="1" max="1" width="38.26953125" customWidth="1"/>
    <col min="2" max="4" width="17.6328125" bestFit="1" customWidth="1"/>
    <col min="5" max="5" width="30.6328125" bestFit="1" customWidth="1"/>
  </cols>
  <sheetData>
    <row r="1" spans="1:5" ht="18.5" x14ac:dyDescent="0.45">
      <c r="A1" s="32" t="s">
        <v>7</v>
      </c>
      <c r="B1" s="32"/>
      <c r="C1" s="32"/>
      <c r="D1" s="32"/>
      <c r="E1" s="32"/>
    </row>
    <row r="2" spans="1:5" ht="18.5" x14ac:dyDescent="0.45">
      <c r="A2" s="1"/>
      <c r="B2" s="16" t="s">
        <v>30</v>
      </c>
      <c r="C2" s="16" t="s">
        <v>31</v>
      </c>
      <c r="D2" s="16" t="s">
        <v>32</v>
      </c>
      <c r="E2" s="8" t="s">
        <v>17</v>
      </c>
    </row>
    <row r="3" spans="1:5" ht="18.5" x14ac:dyDescent="0.45">
      <c r="A3" s="1" t="s">
        <v>0</v>
      </c>
      <c r="B3" s="2">
        <v>175000</v>
      </c>
      <c r="C3" s="2">
        <v>180000</v>
      </c>
      <c r="D3" s="2">
        <v>185000</v>
      </c>
      <c r="E3" s="2">
        <v>185000</v>
      </c>
    </row>
    <row r="4" spans="1:5" ht="18.5" x14ac:dyDescent="0.45">
      <c r="A4" s="1" t="s">
        <v>1</v>
      </c>
      <c r="B4" s="2">
        <v>50000</v>
      </c>
      <c r="C4" s="2">
        <v>53000</v>
      </c>
      <c r="D4" s="2">
        <v>56000</v>
      </c>
      <c r="E4" s="2">
        <v>62000</v>
      </c>
    </row>
    <row r="5" spans="1:5" ht="18.5" x14ac:dyDescent="0.45">
      <c r="A5" s="1" t="s">
        <v>2</v>
      </c>
      <c r="B5" s="2">
        <v>1000</v>
      </c>
      <c r="C5" s="2">
        <v>1200</v>
      </c>
      <c r="D5" s="2">
        <v>1000</v>
      </c>
      <c r="E5" s="2">
        <v>0</v>
      </c>
    </row>
    <row r="6" spans="1:5" ht="19" thickBot="1" x14ac:dyDescent="0.5">
      <c r="A6" s="1" t="s">
        <v>3</v>
      </c>
      <c r="B6" s="13">
        <v>0</v>
      </c>
      <c r="C6" s="13">
        <v>0</v>
      </c>
      <c r="D6" s="13">
        <v>0</v>
      </c>
      <c r="E6" s="13">
        <v>0</v>
      </c>
    </row>
    <row r="7" spans="1:5" ht="19" thickTop="1" x14ac:dyDescent="0.45">
      <c r="A7" s="1" t="s">
        <v>4</v>
      </c>
      <c r="B7" s="2">
        <f t="shared" ref="B7:D7" si="0">SUM(B3:B6)</f>
        <v>226000</v>
      </c>
      <c r="C7" s="2">
        <f t="shared" si="0"/>
        <v>234200</v>
      </c>
      <c r="D7" s="2">
        <f t="shared" si="0"/>
        <v>242000</v>
      </c>
      <c r="E7" s="2">
        <f>SUM(E3:E6)</f>
        <v>247000</v>
      </c>
    </row>
    <row r="8" spans="1:5" ht="18.5" x14ac:dyDescent="0.45">
      <c r="A8" s="1" t="s">
        <v>23</v>
      </c>
      <c r="B8" s="1"/>
      <c r="C8" s="10">
        <f>(C7-B7)/(B7)</f>
        <v>3.6283185840707964E-2</v>
      </c>
      <c r="D8" s="10">
        <f>(D7-C7)/(C7)</f>
        <v>3.3304867634500426E-2</v>
      </c>
      <c r="E8" s="10">
        <f>(E7-D7)/(D7)</f>
        <v>2.0661157024793389E-2</v>
      </c>
    </row>
    <row r="9" spans="1:5" ht="18.5" x14ac:dyDescent="0.45">
      <c r="A9" s="1"/>
      <c r="B9" s="1"/>
      <c r="C9" s="1"/>
      <c r="D9" s="1"/>
      <c r="E9" s="1"/>
    </row>
    <row r="10" spans="1:5" ht="18.5" x14ac:dyDescent="0.45">
      <c r="A10" s="1" t="s">
        <v>26</v>
      </c>
      <c r="B10" s="10">
        <f>(C8+D8+E8)/(3)</f>
        <v>3.0083070166667256E-2</v>
      </c>
      <c r="C10" s="1"/>
      <c r="D10" s="1"/>
      <c r="E10" s="1"/>
    </row>
    <row r="11" spans="1:5" ht="18.5" x14ac:dyDescent="0.45">
      <c r="A11" s="3" t="s">
        <v>25</v>
      </c>
      <c r="B11" s="12">
        <v>4.1000000000000002E-2</v>
      </c>
      <c r="C11" s="1"/>
      <c r="D11" s="1"/>
      <c r="E11" s="1"/>
    </row>
  </sheetData>
  <mergeCells count="1">
    <mergeCell ref="A1:E1"/>
  </mergeCells>
  <pageMargins left="0.7" right="0.7" top="0.75" bottom="0.75" header="0.3" footer="0.3"/>
  <pageSetup orientation="portrait" r:id="rId1"/>
  <ignoredErrors>
    <ignoredError sqref="B7:D7" formulaRange="1"/>
    <ignoredError sqref="B2:D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topLeftCell="D1" workbookViewId="0">
      <selection sqref="A1:B1"/>
    </sheetView>
  </sheetViews>
  <sheetFormatPr defaultRowHeight="14.5" x14ac:dyDescent="0.35"/>
  <cols>
    <col min="1" max="1" width="29.26953125" customWidth="1"/>
    <col min="2" max="2" width="41" customWidth="1"/>
  </cols>
  <sheetData>
    <row r="1" spans="1:2" ht="18.5" x14ac:dyDescent="0.45">
      <c r="A1" s="32" t="s">
        <v>27</v>
      </c>
      <c r="B1" s="32"/>
    </row>
    <row r="2" spans="1:2" ht="18.5" x14ac:dyDescent="0.45">
      <c r="A2" s="1" t="s">
        <v>10</v>
      </c>
      <c r="B2" s="11">
        <f>B3*((1+B4))^((B5/12))</f>
        <v>257126.99999999997</v>
      </c>
    </row>
    <row r="3" spans="1:2" ht="18.5" x14ac:dyDescent="0.45">
      <c r="A3" s="1" t="s">
        <v>11</v>
      </c>
      <c r="B3" s="2">
        <f>'2. GEN REV AND GROWTH FACTOR'!E7</f>
        <v>247000</v>
      </c>
    </row>
    <row r="4" spans="1:2" ht="18.5" x14ac:dyDescent="0.45">
      <c r="A4" s="1" t="s">
        <v>24</v>
      </c>
      <c r="B4" s="1">
        <v>4.1000000000000002E-2</v>
      </c>
    </row>
    <row r="5" spans="1:2" ht="18.5" x14ac:dyDescent="0.45">
      <c r="A5" s="1" t="s">
        <v>12</v>
      </c>
      <c r="B5" s="1">
        <v>12</v>
      </c>
    </row>
  </sheetData>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
  <sheetViews>
    <sheetView workbookViewId="0"/>
  </sheetViews>
  <sheetFormatPr defaultRowHeight="14.5" x14ac:dyDescent="0.35"/>
  <cols>
    <col min="1" max="1" width="36.81640625" bestFit="1" customWidth="1"/>
    <col min="2" max="2" width="30.08984375" bestFit="1" customWidth="1"/>
  </cols>
  <sheetData>
    <row r="1" spans="1:2" ht="18.5" x14ac:dyDescent="0.45">
      <c r="A1" s="1"/>
      <c r="B1" s="4" t="s">
        <v>6</v>
      </c>
    </row>
    <row r="2" spans="1:2" ht="18.5" x14ac:dyDescent="0.45">
      <c r="A2" s="1" t="s">
        <v>0</v>
      </c>
      <c r="B2" s="2">
        <v>188000</v>
      </c>
    </row>
    <row r="3" spans="1:2" ht="18.5" x14ac:dyDescent="0.45">
      <c r="A3" s="1" t="s">
        <v>1</v>
      </c>
      <c r="B3" s="2">
        <v>64000</v>
      </c>
    </row>
    <row r="4" spans="1:2" ht="18.5" x14ac:dyDescent="0.45">
      <c r="A4" s="1" t="s">
        <v>2</v>
      </c>
      <c r="B4" s="2">
        <v>0</v>
      </c>
    </row>
    <row r="5" spans="1:2" ht="19" thickBot="1" x14ac:dyDescent="0.5">
      <c r="A5" s="1" t="s">
        <v>3</v>
      </c>
      <c r="B5" s="13">
        <v>0</v>
      </c>
    </row>
    <row r="6" spans="1:2" s="5" customFormat="1" ht="19" thickTop="1" x14ac:dyDescent="0.45">
      <c r="A6" s="3" t="s">
        <v>4</v>
      </c>
      <c r="B6" s="9">
        <f>SUM(B2:B5)</f>
        <v>252000</v>
      </c>
    </row>
    <row r="7" spans="1:2" s="5" customFormat="1" ht="18.5" x14ac:dyDescent="0.45">
      <c r="A7" s="3"/>
      <c r="B7" s="9"/>
    </row>
    <row r="8" spans="1:2" ht="18.5" x14ac:dyDescent="0.45">
      <c r="A8" s="1" t="s">
        <v>10</v>
      </c>
      <c r="B8" s="2">
        <f>'3. COUNTERFAC REV CALCULATION'!$B$2</f>
        <v>257126.99999999997</v>
      </c>
    </row>
    <row r="9" spans="1:2" ht="19" thickBot="1" x14ac:dyDescent="0.5">
      <c r="A9" s="1" t="s">
        <v>9</v>
      </c>
      <c r="B9" s="13">
        <f>B6</f>
        <v>252000</v>
      </c>
    </row>
    <row r="10" spans="1:2" ht="19" thickTop="1" x14ac:dyDescent="0.45">
      <c r="A10" s="3" t="s">
        <v>8</v>
      </c>
      <c r="B10" s="9">
        <f>B9-B8</f>
        <v>-5126.9999999999709</v>
      </c>
    </row>
    <row r="11" spans="1:2" x14ac:dyDescent="0.35">
      <c r="B11" s="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topLeftCell="E2" workbookViewId="0"/>
  </sheetViews>
  <sheetFormatPr defaultRowHeight="14.5" x14ac:dyDescent="0.35"/>
  <cols>
    <col min="1" max="1" width="54.6328125" bestFit="1" customWidth="1"/>
    <col min="2" max="2" width="30.08984375" bestFit="1" customWidth="1"/>
    <col min="3" max="5" width="20.81640625" bestFit="1" customWidth="1"/>
    <col min="6" max="6" width="9.26953125" customWidth="1"/>
  </cols>
  <sheetData>
    <row r="1" spans="1:5" ht="18.5" x14ac:dyDescent="0.45">
      <c r="A1" s="1"/>
      <c r="B1" s="3" t="s">
        <v>6</v>
      </c>
      <c r="C1" s="3" t="s">
        <v>13</v>
      </c>
      <c r="D1" s="3" t="s">
        <v>14</v>
      </c>
      <c r="E1" s="3" t="s">
        <v>15</v>
      </c>
    </row>
    <row r="2" spans="1:5" ht="18.5" x14ac:dyDescent="0.45">
      <c r="A2" s="1" t="s">
        <v>0</v>
      </c>
      <c r="B2" s="2">
        <f>'4. COMPARISON'!B2</f>
        <v>188000</v>
      </c>
      <c r="C2" s="11">
        <f>B2*1.02</f>
        <v>191760</v>
      </c>
      <c r="D2" s="11">
        <f>C2*1.02</f>
        <v>195595.2</v>
      </c>
      <c r="E2" s="11">
        <f>D2*1.02</f>
        <v>199507.10400000002</v>
      </c>
    </row>
    <row r="3" spans="1:5" ht="18.5" x14ac:dyDescent="0.45">
      <c r="A3" s="1" t="s">
        <v>1</v>
      </c>
      <c r="B3" s="2">
        <f>'4. COMPARISON'!B3</f>
        <v>64000</v>
      </c>
      <c r="C3" s="11">
        <f t="shared" ref="C3:E3" si="0">B3*1.02</f>
        <v>65280</v>
      </c>
      <c r="D3" s="11">
        <f t="shared" si="0"/>
        <v>66585.600000000006</v>
      </c>
      <c r="E3" s="11">
        <f t="shared" si="0"/>
        <v>67917.312000000005</v>
      </c>
    </row>
    <row r="4" spans="1:5" ht="18.5" x14ac:dyDescent="0.45">
      <c r="A4" s="1" t="s">
        <v>2</v>
      </c>
      <c r="B4" s="2">
        <f>'4. COMPARISON'!B4</f>
        <v>0</v>
      </c>
      <c r="C4" s="11">
        <v>1200</v>
      </c>
      <c r="D4" s="11">
        <v>1200</v>
      </c>
      <c r="E4" s="11">
        <v>1200</v>
      </c>
    </row>
    <row r="5" spans="1:5" ht="19" thickBot="1" x14ac:dyDescent="0.5">
      <c r="A5" s="1" t="s">
        <v>3</v>
      </c>
      <c r="B5" s="13">
        <f>'4. COMPARISON'!B5</f>
        <v>0</v>
      </c>
      <c r="C5" s="14">
        <f t="shared" ref="C5:E5" si="1">(B5*0.02)+B5</f>
        <v>0</v>
      </c>
      <c r="D5" s="14">
        <f t="shared" si="1"/>
        <v>0</v>
      </c>
      <c r="E5" s="14">
        <f t="shared" si="1"/>
        <v>0</v>
      </c>
    </row>
    <row r="6" spans="1:5" ht="19" thickTop="1" x14ac:dyDescent="0.45">
      <c r="A6" s="3" t="s">
        <v>4</v>
      </c>
      <c r="B6" s="9">
        <f>SUM(B2:B5)</f>
        <v>252000</v>
      </c>
      <c r="C6" s="15">
        <f>SUM(C2:C5)</f>
        <v>258240</v>
      </c>
      <c r="D6" s="15">
        <f>SUM(D2:D5)</f>
        <v>263380.80000000005</v>
      </c>
      <c r="E6" s="15">
        <f>SUM(E2:E5)</f>
        <v>268624.41600000003</v>
      </c>
    </row>
    <row r="7" spans="1:5" ht="18.5" x14ac:dyDescent="0.45">
      <c r="A7" s="1" t="s">
        <v>10</v>
      </c>
      <c r="B7" s="11">
        <f>(B12)*((1+B10))^(B11/12)</f>
        <v>257126.99999999997</v>
      </c>
      <c r="C7" s="11">
        <f t="shared" ref="C7:E7" si="2">(C12)*((1+C10))^(C11/12)</f>
        <v>267669.20699999999</v>
      </c>
      <c r="D7" s="11">
        <f t="shared" si="2"/>
        <v>278643.64448699995</v>
      </c>
      <c r="E7" s="11">
        <f t="shared" si="2"/>
        <v>290068.03391096694</v>
      </c>
    </row>
    <row r="8" spans="1:5" ht="18.5" x14ac:dyDescent="0.45">
      <c r="A8" s="1" t="s">
        <v>16</v>
      </c>
      <c r="B8" s="11">
        <f>B6-B7</f>
        <v>-5126.9999999999709</v>
      </c>
      <c r="C8" s="11">
        <f t="shared" ref="C8:E8" si="3">C6-C7</f>
        <v>-9429.2069999999949</v>
      </c>
      <c r="D8" s="11">
        <f t="shared" si="3"/>
        <v>-15262.844486999908</v>
      </c>
      <c r="E8" s="11">
        <f t="shared" si="3"/>
        <v>-21443.617910966917</v>
      </c>
    </row>
    <row r="9" spans="1:5" ht="18.5" x14ac:dyDescent="0.45">
      <c r="A9" s="1"/>
      <c r="B9" s="1"/>
      <c r="C9" s="1"/>
      <c r="D9" s="1"/>
      <c r="E9" s="1"/>
    </row>
    <row r="10" spans="1:5" ht="18.5" x14ac:dyDescent="0.45">
      <c r="A10" s="1" t="s">
        <v>5</v>
      </c>
      <c r="B10" s="1">
        <f>'3. COUNTERFAC REV CALCULATION'!B4</f>
        <v>4.1000000000000002E-2</v>
      </c>
      <c r="C10" s="1">
        <f>'3. COUNTERFAC REV CALCULATION'!B4</f>
        <v>4.1000000000000002E-2</v>
      </c>
      <c r="D10" s="1">
        <f>'3. COUNTERFAC REV CALCULATION'!B4</f>
        <v>4.1000000000000002E-2</v>
      </c>
      <c r="E10" s="1">
        <f>'3. COUNTERFAC REV CALCULATION'!B4</f>
        <v>4.1000000000000002E-2</v>
      </c>
    </row>
    <row r="11" spans="1:5" ht="18.5" x14ac:dyDescent="0.45">
      <c r="A11" s="1" t="s">
        <v>12</v>
      </c>
      <c r="B11" s="1">
        <v>12</v>
      </c>
      <c r="C11" s="1">
        <v>24</v>
      </c>
      <c r="D11" s="1">
        <v>36</v>
      </c>
      <c r="E11" s="1">
        <v>48</v>
      </c>
    </row>
    <row r="12" spans="1:5" ht="18.5" x14ac:dyDescent="0.45">
      <c r="A12" s="1" t="s">
        <v>28</v>
      </c>
      <c r="B12" s="11">
        <f>'2. GEN REV AND GROWTH FACTOR'!E7</f>
        <v>247000</v>
      </c>
      <c r="C12" s="11">
        <f>'2. GEN REV AND GROWTH FACTOR'!E7</f>
        <v>247000</v>
      </c>
      <c r="D12" s="11">
        <f>'2. GEN REV AND GROWTH FACTOR'!E7</f>
        <v>247000</v>
      </c>
      <c r="E12" s="11">
        <f>'2. GEN REV AND GROWTH FACTOR'!E7</f>
        <v>247000</v>
      </c>
    </row>
    <row r="13" spans="1:5" ht="18.5" x14ac:dyDescent="0.45">
      <c r="A13" s="1"/>
      <c r="B13" s="1"/>
      <c r="C13" s="1"/>
      <c r="D13" s="1"/>
      <c r="E13" s="1"/>
    </row>
    <row r="14" spans="1:5" ht="18.5" x14ac:dyDescent="0.45">
      <c r="A14" s="1"/>
      <c r="B14" s="1"/>
      <c r="C14" s="1"/>
      <c r="D14" s="1"/>
      <c r="E14" s="1"/>
    </row>
    <row r="15" spans="1:5" ht="18.5" x14ac:dyDescent="0.45">
      <c r="A15" s="1" t="s">
        <v>8</v>
      </c>
      <c r="B15" s="1"/>
      <c r="C15" s="1"/>
      <c r="D15" s="1"/>
      <c r="E15" s="1"/>
    </row>
    <row r="16" spans="1:5" ht="18.5" x14ac:dyDescent="0.45">
      <c r="A16" s="1" t="s">
        <v>18</v>
      </c>
      <c r="B16" s="2">
        <f>B8</f>
        <v>-5126.9999999999709</v>
      </c>
      <c r="C16" s="1"/>
      <c r="D16" s="1"/>
      <c r="E16" s="1"/>
    </row>
    <row r="17" spans="1:5" ht="18.5" x14ac:dyDescent="0.45">
      <c r="A17" s="1" t="s">
        <v>19</v>
      </c>
      <c r="B17" s="2">
        <f>C8</f>
        <v>-9429.2069999999949</v>
      </c>
      <c r="C17" s="1"/>
      <c r="D17" s="1"/>
      <c r="E17" s="1"/>
    </row>
    <row r="18" spans="1:5" ht="18.5" x14ac:dyDescent="0.45">
      <c r="A18" s="1" t="s">
        <v>21</v>
      </c>
      <c r="B18" s="2">
        <f>D8</f>
        <v>-15262.844486999908</v>
      </c>
      <c r="C18" s="1"/>
      <c r="D18" s="1"/>
      <c r="E18" s="1"/>
    </row>
    <row r="19" spans="1:5" ht="18.5" x14ac:dyDescent="0.45">
      <c r="A19" s="1" t="s">
        <v>20</v>
      </c>
      <c r="B19" s="2">
        <f>E8</f>
        <v>-21443.617910966917</v>
      </c>
      <c r="C19" s="1"/>
      <c r="D19" s="1"/>
      <c r="E19" s="1"/>
    </row>
    <row r="20" spans="1:5" s="5" customFormat="1" ht="18.5" x14ac:dyDescent="0.45">
      <c r="A20" s="3" t="s">
        <v>22</v>
      </c>
      <c r="B20" s="9">
        <f>SUM(B16:B19)</f>
        <v>-51262.669397966791</v>
      </c>
      <c r="C20" s="3"/>
      <c r="D20" s="3"/>
      <c r="E20" s="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F1" zoomScale="120" zoomScaleNormal="120" workbookViewId="0">
      <selection activeCell="H12" sqref="H12"/>
    </sheetView>
  </sheetViews>
  <sheetFormatPr defaultRowHeight="14.5" x14ac:dyDescent="0.3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workbookViewId="0">
      <selection activeCell="B19" sqref="B19"/>
    </sheetView>
  </sheetViews>
  <sheetFormatPr defaultRowHeight="14.5" x14ac:dyDescent="0.35"/>
  <cols>
    <col min="1" max="1" width="37.7265625" customWidth="1"/>
    <col min="2" max="2" width="28.7265625" customWidth="1"/>
    <col min="3" max="3" width="30.08984375" customWidth="1"/>
    <col min="4" max="4" width="26.81640625" customWidth="1"/>
    <col min="5" max="5" width="34.08984375" customWidth="1"/>
  </cols>
  <sheetData>
    <row r="1" spans="1:6" ht="18.5" x14ac:dyDescent="0.45">
      <c r="A1" s="32" t="s">
        <v>29</v>
      </c>
      <c r="B1" s="32"/>
      <c r="C1" s="32"/>
      <c r="D1" s="32"/>
      <c r="E1" s="32"/>
    </row>
    <row r="2" spans="1:6" ht="19" thickBot="1" x14ac:dyDescent="0.5">
      <c r="A2" s="1"/>
      <c r="B2" s="20" t="s">
        <v>30</v>
      </c>
      <c r="C2" s="20" t="s">
        <v>31</v>
      </c>
      <c r="D2" s="20" t="s">
        <v>32</v>
      </c>
      <c r="E2" s="21" t="s">
        <v>17</v>
      </c>
    </row>
    <row r="3" spans="1:6" ht="19" thickBot="1" x14ac:dyDescent="0.5">
      <c r="A3" s="1" t="s">
        <v>0</v>
      </c>
      <c r="B3" s="25"/>
      <c r="C3" s="25"/>
      <c r="D3" s="25"/>
      <c r="E3" s="25"/>
    </row>
    <row r="4" spans="1:6" ht="19" thickBot="1" x14ac:dyDescent="0.5">
      <c r="A4" s="1" t="s">
        <v>1</v>
      </c>
      <c r="B4" s="25"/>
      <c r="C4" s="25"/>
      <c r="D4" s="25"/>
      <c r="E4" s="25"/>
    </row>
    <row r="5" spans="1:6" ht="19" thickBot="1" x14ac:dyDescent="0.5">
      <c r="A5" s="1" t="s">
        <v>2</v>
      </c>
      <c r="B5" s="25"/>
      <c r="C5" s="25"/>
      <c r="D5" s="25"/>
      <c r="E5" s="25"/>
    </row>
    <row r="6" spans="1:6" ht="19" thickBot="1" x14ac:dyDescent="0.5">
      <c r="A6" s="1" t="s">
        <v>3</v>
      </c>
      <c r="B6" s="25"/>
      <c r="C6" s="25"/>
      <c r="D6" s="25"/>
      <c r="E6" s="25"/>
    </row>
    <row r="7" spans="1:6" ht="18.5" x14ac:dyDescent="0.45">
      <c r="A7" s="1" t="s">
        <v>33</v>
      </c>
      <c r="B7" s="17">
        <f>SUM(B3:B6)</f>
        <v>0</v>
      </c>
      <c r="C7" s="17">
        <f t="shared" ref="C7:D7" si="0">SUM(C3:C6)</f>
        <v>0</v>
      </c>
      <c r="D7" s="17">
        <f t="shared" si="0"/>
        <v>0</v>
      </c>
      <c r="E7" s="17">
        <f>SUM(E3:E6)</f>
        <v>0</v>
      </c>
    </row>
    <row r="8" spans="1:6" ht="18.5" x14ac:dyDescent="0.45">
      <c r="A8" s="1" t="s">
        <v>23</v>
      </c>
      <c r="B8" s="18"/>
      <c r="C8" s="19" t="e">
        <f>(C7-B7)/(B7)</f>
        <v>#DIV/0!</v>
      </c>
      <c r="D8" s="19" t="e">
        <f>(D7-C7)/(C7)</f>
        <v>#DIV/0!</v>
      </c>
      <c r="E8" s="19" t="e">
        <f>(E7-D7)/(D7)</f>
        <v>#DIV/0!</v>
      </c>
    </row>
    <row r="9" spans="1:6" ht="18.5" x14ac:dyDescent="0.45">
      <c r="A9" s="1"/>
      <c r="B9" s="18"/>
      <c r="C9" s="18"/>
      <c r="D9" s="18"/>
      <c r="E9" s="18"/>
    </row>
    <row r="10" spans="1:6" ht="18.5" x14ac:dyDescent="0.45">
      <c r="A10" s="1" t="s">
        <v>26</v>
      </c>
      <c r="B10" s="23" t="e">
        <f>(C8+D8+E8)/(3)</f>
        <v>#DIV/0!</v>
      </c>
      <c r="C10" s="18"/>
      <c r="D10" s="18"/>
      <c r="E10" s="18"/>
    </row>
    <row r="11" spans="1:6" ht="18.5" x14ac:dyDescent="0.45">
      <c r="A11" s="1" t="s">
        <v>25</v>
      </c>
      <c r="B11" s="23">
        <v>4.1000000000000002E-2</v>
      </c>
      <c r="C11" s="18"/>
      <c r="D11" s="18"/>
      <c r="E11" s="18"/>
    </row>
    <row r="13" spans="1:6" ht="18.5" x14ac:dyDescent="0.45">
      <c r="A13" s="1" t="s">
        <v>10</v>
      </c>
      <c r="B13" s="30" t="e">
        <f>B14*((1+B15)^(B16/12))</f>
        <v>#DIV/0!</v>
      </c>
    </row>
    <row r="14" spans="1:6" ht="19" thickBot="1" x14ac:dyDescent="0.5">
      <c r="A14" s="1" t="s">
        <v>11</v>
      </c>
      <c r="B14" s="2">
        <f>E7</f>
        <v>0</v>
      </c>
    </row>
    <row r="15" spans="1:6" ht="19" thickBot="1" x14ac:dyDescent="0.5">
      <c r="A15" s="1" t="s">
        <v>24</v>
      </c>
      <c r="B15" s="31" t="e">
        <f>MAX(B10,B11)</f>
        <v>#DIV/0!</v>
      </c>
      <c r="C15" s="22" t="s">
        <v>34</v>
      </c>
      <c r="D15" s="22"/>
      <c r="E15" s="22"/>
      <c r="F15" s="1"/>
    </row>
    <row r="16" spans="1:6" ht="18.5" x14ac:dyDescent="0.45">
      <c r="A16" s="1" t="s">
        <v>12</v>
      </c>
      <c r="B16" s="1">
        <v>12</v>
      </c>
    </row>
    <row r="18" spans="1:5" ht="19" thickBot="1" x14ac:dyDescent="0.5">
      <c r="A18" s="1"/>
      <c r="B18" s="7" t="s">
        <v>6</v>
      </c>
      <c r="C18" s="7" t="s">
        <v>13</v>
      </c>
      <c r="D18" s="7" t="s">
        <v>14</v>
      </c>
      <c r="E18" s="7" t="s">
        <v>15</v>
      </c>
    </row>
    <row r="19" spans="1:5" ht="19" thickBot="1" x14ac:dyDescent="0.5">
      <c r="A19" s="1" t="s">
        <v>0</v>
      </c>
      <c r="B19" s="25"/>
      <c r="C19" s="26"/>
      <c r="D19" s="26"/>
      <c r="E19" s="26"/>
    </row>
    <row r="20" spans="1:5" ht="19" thickBot="1" x14ac:dyDescent="0.5">
      <c r="A20" s="1" t="s">
        <v>1</v>
      </c>
      <c r="B20" s="25"/>
      <c r="C20" s="26"/>
      <c r="D20" s="26"/>
      <c r="E20" s="26"/>
    </row>
    <row r="21" spans="1:5" ht="19" thickBot="1" x14ac:dyDescent="0.5">
      <c r="A21" s="1" t="s">
        <v>2</v>
      </c>
      <c r="B21" s="25"/>
      <c r="C21" s="26"/>
      <c r="D21" s="26"/>
      <c r="E21" s="26"/>
    </row>
    <row r="22" spans="1:5" ht="19" thickBot="1" x14ac:dyDescent="0.5">
      <c r="A22" s="1" t="s">
        <v>3</v>
      </c>
      <c r="B22" s="25"/>
      <c r="C22" s="26"/>
      <c r="D22" s="26"/>
      <c r="E22" s="26"/>
    </row>
    <row r="23" spans="1:5" ht="18.5" x14ac:dyDescent="0.45">
      <c r="A23" s="3" t="s">
        <v>4</v>
      </c>
      <c r="B23" s="9">
        <f>SUM(B19:B22)</f>
        <v>0</v>
      </c>
      <c r="C23" s="15">
        <f>SUM(C19:C22)</f>
        <v>0</v>
      </c>
      <c r="D23" s="15">
        <f>SUM(D19:D22)</f>
        <v>0</v>
      </c>
      <c r="E23" s="15">
        <f>SUM(E19:E22)</f>
        <v>0</v>
      </c>
    </row>
    <row r="24" spans="1:5" ht="18.5" x14ac:dyDescent="0.45">
      <c r="A24" s="1" t="s">
        <v>10</v>
      </c>
      <c r="B24" s="11" t="e">
        <f>(B29)*((1+B27))^(B28/12)</f>
        <v>#DIV/0!</v>
      </c>
      <c r="C24" s="11" t="e">
        <f t="shared" ref="C24:E24" si="1">(C29)*((1+C27))^(C28/12)</f>
        <v>#DIV/0!</v>
      </c>
      <c r="D24" s="11" t="e">
        <f t="shared" si="1"/>
        <v>#DIV/0!</v>
      </c>
      <c r="E24" s="11" t="e">
        <f t="shared" si="1"/>
        <v>#DIV/0!</v>
      </c>
    </row>
    <row r="25" spans="1:5" ht="18.5" x14ac:dyDescent="0.45">
      <c r="A25" s="1" t="s">
        <v>16</v>
      </c>
      <c r="B25" s="28" t="e">
        <f>IF(B23-B24&gt;0, "$0", B23-B24)</f>
        <v>#DIV/0!</v>
      </c>
      <c r="C25" s="28" t="e">
        <f>IF(C23-C24&gt;0, "$0", C23-C24)</f>
        <v>#DIV/0!</v>
      </c>
      <c r="D25" s="28" t="e">
        <f>IF(D23-D24&gt;0, "$0", D23-D24)</f>
        <v>#DIV/0!</v>
      </c>
      <c r="E25" s="28" t="e">
        <f>IF(E23-E24&gt;0, "$0", E23-E24)</f>
        <v>#DIV/0!</v>
      </c>
    </row>
    <row r="26" spans="1:5" ht="18.5" x14ac:dyDescent="0.45">
      <c r="A26" s="1"/>
      <c r="B26" s="1"/>
      <c r="C26" s="1"/>
      <c r="D26" s="1"/>
      <c r="E26" s="1"/>
    </row>
    <row r="27" spans="1:5" ht="18.5" x14ac:dyDescent="0.45">
      <c r="A27" s="1" t="s">
        <v>5</v>
      </c>
      <c r="B27" s="24" t="e">
        <f>B15</f>
        <v>#DIV/0!</v>
      </c>
      <c r="C27" s="24" t="e">
        <f>B15</f>
        <v>#DIV/0!</v>
      </c>
      <c r="D27" s="24" t="e">
        <f>B15</f>
        <v>#DIV/0!</v>
      </c>
      <c r="E27" s="24" t="e">
        <f>B15</f>
        <v>#DIV/0!</v>
      </c>
    </row>
    <row r="28" spans="1:5" ht="18.5" x14ac:dyDescent="0.45">
      <c r="A28" s="1" t="s">
        <v>12</v>
      </c>
      <c r="B28" s="1">
        <v>12</v>
      </c>
      <c r="C28" s="1">
        <v>24</v>
      </c>
      <c r="D28" s="1">
        <v>36</v>
      </c>
      <c r="E28" s="1">
        <v>48</v>
      </c>
    </row>
    <row r="29" spans="1:5" ht="18.5" x14ac:dyDescent="0.45">
      <c r="A29" s="1" t="s">
        <v>28</v>
      </c>
      <c r="B29" s="11">
        <f>E7</f>
        <v>0</v>
      </c>
      <c r="C29" s="11">
        <f>E7</f>
        <v>0</v>
      </c>
      <c r="D29" s="11">
        <f>E7</f>
        <v>0</v>
      </c>
      <c r="E29" s="11">
        <f>E7</f>
        <v>0</v>
      </c>
    </row>
    <row r="30" spans="1:5" ht="18.5" x14ac:dyDescent="0.45">
      <c r="A30" s="1"/>
      <c r="B30" s="1"/>
      <c r="C30" s="1"/>
      <c r="D30" s="1"/>
      <c r="E30" s="1"/>
    </row>
    <row r="31" spans="1:5" ht="18.5" x14ac:dyDescent="0.45">
      <c r="A31" s="1"/>
      <c r="B31" s="1"/>
      <c r="C31" s="1"/>
      <c r="D31" s="1"/>
      <c r="E31" s="1"/>
    </row>
    <row r="32" spans="1:5" ht="18.5" x14ac:dyDescent="0.45">
      <c r="A32" s="1" t="s">
        <v>8</v>
      </c>
      <c r="B32" s="1"/>
      <c r="C32" s="1"/>
      <c r="D32" s="1"/>
      <c r="E32" s="1"/>
    </row>
    <row r="33" spans="1:5" ht="18.5" x14ac:dyDescent="0.45">
      <c r="A33" s="1" t="s">
        <v>18</v>
      </c>
      <c r="B33" s="27" t="e">
        <f>B25</f>
        <v>#DIV/0!</v>
      </c>
      <c r="C33" s="1"/>
      <c r="D33" s="1"/>
      <c r="E33" s="1"/>
    </row>
    <row r="34" spans="1:5" ht="18.5" x14ac:dyDescent="0.45">
      <c r="A34" s="1" t="s">
        <v>19</v>
      </c>
      <c r="B34" s="27" t="e">
        <f>C25</f>
        <v>#DIV/0!</v>
      </c>
      <c r="C34" s="1"/>
      <c r="D34" s="1"/>
      <c r="E34" s="1"/>
    </row>
    <row r="35" spans="1:5" ht="18.5" x14ac:dyDescent="0.45">
      <c r="A35" s="1" t="s">
        <v>21</v>
      </c>
      <c r="B35" s="27" t="e">
        <f>D25</f>
        <v>#DIV/0!</v>
      </c>
      <c r="C35" s="1"/>
      <c r="D35" s="1"/>
      <c r="E35" s="1"/>
    </row>
    <row r="36" spans="1:5" ht="18.5" x14ac:dyDescent="0.45">
      <c r="A36" s="1" t="s">
        <v>20</v>
      </c>
      <c r="B36" s="27" t="e">
        <f>E25</f>
        <v>#DIV/0!</v>
      </c>
      <c r="C36" s="1"/>
      <c r="D36" s="1"/>
      <c r="E36" s="1"/>
    </row>
    <row r="37" spans="1:5" ht="18.5" x14ac:dyDescent="0.45">
      <c r="A37" s="3" t="s">
        <v>22</v>
      </c>
      <c r="B37" s="29" t="e">
        <f>SUM(B33:B36)</f>
        <v>#DIV/0!</v>
      </c>
      <c r="C37" s="3"/>
      <c r="D37" s="3"/>
      <c r="E37" s="3"/>
    </row>
  </sheetData>
  <protectedRanges>
    <protectedRange algorithmName="SHA-512" hashValue="IHRkasnpW4KrklZCgVeXaKH6zK/3107bsPOzDs22QlHm9fg8GdiOytqFZZ2tKIjl2GZEwgIJWSIt8rHaDClNpQ==" saltValue="WP+R3Gut/CHaVBWP0MDRsg==" spinCount="100000" sqref="B19:E22" name="Range2"/>
    <protectedRange algorithmName="SHA-512" hashValue="pXUxzTF9cRnRa/Vn09QxoAq6gPGc2XL/e5EyhjGN7Uo/0z5RQDf9tnAWe68yfxSKkbXt2aghRNjnUYAQvJCOyA==" saltValue="1lOzWbgHUFpdB0GOmAEg+A==" spinCount="100000" sqref="B3:E6" name="Range1"/>
  </protectedRanges>
  <mergeCells count="1">
    <mergeCell ref="A1:E1"/>
  </mergeCells>
  <pageMargins left="0.7" right="0.7" top="0.75" bottom="0.75" header="0.3" footer="0.3"/>
  <pageSetup orientation="portrait" r:id="rId1"/>
  <ignoredErrors>
    <ignoredError sqref="B2:D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4AC9D5A0B0AD4EA8254D7781848842" ma:contentTypeVersion="13" ma:contentTypeDescription="Create a new document." ma:contentTypeScope="" ma:versionID="45a08f5cf8df4316727e7bd46d3b8d37">
  <xsd:schema xmlns:xsd="http://www.w3.org/2001/XMLSchema" xmlns:xs="http://www.w3.org/2001/XMLSchema" xmlns:p="http://schemas.microsoft.com/office/2006/metadata/properties" xmlns:ns2="e06ce8d6-a5dc-4941-a9cd-4c85c27ba0d1" xmlns:ns3="07184327-19f9-4db7-aec5-66f9b83ea686" targetNamespace="http://schemas.microsoft.com/office/2006/metadata/properties" ma:root="true" ma:fieldsID="1808ce0e3d90d4066a8ce66e93562848" ns2:_="" ns3:_="">
    <xsd:import namespace="e06ce8d6-a5dc-4941-a9cd-4c85c27ba0d1"/>
    <xsd:import namespace="07184327-19f9-4db7-aec5-66f9b83ea6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ce8d6-a5dc-4941-a9cd-4c85c27ba0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184327-19f9-4db7-aec5-66f9b83ea68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1ACE6A-4136-434B-9F01-37E1C6C52FC6}">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7184327-19f9-4db7-aec5-66f9b83ea686"/>
    <ds:schemaRef ds:uri="e06ce8d6-a5dc-4941-a9cd-4c85c27ba0d1"/>
    <ds:schemaRef ds:uri="http://www.w3.org/XML/1998/namespace"/>
    <ds:schemaRef ds:uri="http://purl.org/dc/dcmitype/"/>
  </ds:schemaRefs>
</ds:datastoreItem>
</file>

<file path=customXml/itemProps2.xml><?xml version="1.0" encoding="utf-8"?>
<ds:datastoreItem xmlns:ds="http://schemas.openxmlformats.org/officeDocument/2006/customXml" ds:itemID="{4F9A4E57-A9AA-42E0-92ED-E5B9E9595625}">
  <ds:schemaRefs>
    <ds:schemaRef ds:uri="http://schemas.microsoft.com/sharepoint/v3/contenttype/forms"/>
  </ds:schemaRefs>
</ds:datastoreItem>
</file>

<file path=customXml/itemProps3.xml><?xml version="1.0" encoding="utf-8"?>
<ds:datastoreItem xmlns:ds="http://schemas.openxmlformats.org/officeDocument/2006/customXml" ds:itemID="{9B027491-B94F-4579-94D2-01D815FA4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ce8d6-a5dc-4941-a9cd-4c85c27ba0d1"/>
    <ds:schemaRef ds:uri="07184327-19f9-4db7-aec5-66f9b83ea6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1. COUNTERFAC REV EXPLAINED</vt:lpstr>
      <vt:lpstr>2. GEN REV AND GROWTH FACTOR</vt:lpstr>
      <vt:lpstr>3. COUNTERFAC REV CALCULATION</vt:lpstr>
      <vt:lpstr>4. COMPARISON</vt:lpstr>
      <vt:lpstr>5. ESTIMATED COMPARISON</vt:lpstr>
      <vt:lpstr>CONCLUSION</vt:lpstr>
      <vt:lpstr>YOUR COMMUNITY CALCS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Langenhahn</dc:creator>
  <cp:lastModifiedBy>David Hoover</cp:lastModifiedBy>
  <dcterms:created xsi:type="dcterms:W3CDTF">2021-06-23T16:25:42Z</dcterms:created>
  <dcterms:modified xsi:type="dcterms:W3CDTF">2021-07-12T19:33:28Z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0x010100E04AC9D5A0B0AD4EA8254D7781848842</vt:lpwstr>
  </property>
</Properties>
</file>